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4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ssamios/Downloads/"/>
    </mc:Choice>
  </mc:AlternateContent>
  <bookViews>
    <workbookView xWindow="0" yWindow="460" windowWidth="25600" windowHeight="14320" tabRatio="500"/>
  </bookViews>
  <sheets>
    <sheet name="Instructions" sheetId="5" r:id="rId1"/>
    <sheet name="Lookups" sheetId="4" r:id="rId2"/>
    <sheet name="2015-11-17 - Tasks" sheetId="6" r:id="rId3"/>
    <sheet name="2015-11-17 - Burn-down" sheetId="7" r:id="rId4"/>
    <sheet name="2015-11-17 - Unplanned" sheetId="9" r:id="rId5"/>
  </sheets>
  <definedNames>
    <definedName name="_xlnm._FilterDatabase" localSheetId="2" hidden="1">'2015-11-17 - Tasks'!$A$1:$O$95</definedName>
    <definedName name="_xlnm._FilterDatabase" localSheetId="4" hidden="1">'2015-11-17 - Unplanned'!$A$1:$F$1</definedName>
    <definedName name="DaysInSprint">Lookups!$D$2</definedName>
    <definedName name="NormalVariation">Lookups!$E$2</definedName>
    <definedName name="Planned">OFFSET(Lookups!$B$2,0,0,COUNTA(Lookups!$B:$B)-1,1)</definedName>
    <definedName name="_xlnm.Print_Titles" localSheetId="2">'2015-11-17 - Tasks'!$1:$1</definedName>
    <definedName name="_xlnm.Print_Titles" localSheetId="4">'2015-11-17 - Unplanned'!$1:$1</definedName>
    <definedName name="Status">OFFSET(Lookups!$A$2,0,0,COUNTA(Lookups!$A:$A)-1,1)</definedName>
    <definedName name="Team">OFFSET(Lookups!$C$2,0,0,COUNTA(Lookups!$C:$C)-1,1)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8" i="6" l="1"/>
  <c r="A29" i="6"/>
  <c r="A30" i="6"/>
  <c r="A31" i="6"/>
  <c r="A32" i="6"/>
  <c r="A33" i="6"/>
  <c r="A34" i="6"/>
  <c r="A35" i="6"/>
  <c r="A36" i="6"/>
  <c r="A37" i="6"/>
  <c r="A39" i="6"/>
  <c r="A40" i="6"/>
  <c r="A41" i="6"/>
  <c r="A42" i="6"/>
  <c r="A43" i="6"/>
  <c r="A44" i="6"/>
  <c r="A77" i="6"/>
  <c r="A58" i="6"/>
  <c r="A59" i="6"/>
  <c r="A60" i="6"/>
  <c r="A61" i="6"/>
  <c r="A62" i="6"/>
  <c r="A63" i="6"/>
  <c r="E100" i="6"/>
  <c r="E99" i="6"/>
  <c r="A84" i="6"/>
  <c r="K6" i="9"/>
  <c r="K4" i="9"/>
  <c r="A48" i="6"/>
  <c r="A49" i="6"/>
  <c r="A50" i="6"/>
  <c r="A51" i="6"/>
  <c r="A52" i="6"/>
  <c r="A53" i="6"/>
  <c r="A54" i="6"/>
  <c r="A55" i="6"/>
  <c r="A56" i="6"/>
  <c r="A57" i="6"/>
  <c r="A64" i="6"/>
  <c r="A65" i="6"/>
  <c r="A66" i="6"/>
  <c r="A67" i="6"/>
  <c r="A68" i="6"/>
  <c r="A69" i="6"/>
  <c r="A70" i="6"/>
  <c r="A71" i="6"/>
  <c r="A72" i="6"/>
  <c r="A81" i="6"/>
  <c r="A82" i="6"/>
  <c r="A88" i="6"/>
  <c r="A87" i="6"/>
  <c r="A86" i="6"/>
  <c r="A85" i="6"/>
  <c r="A83" i="6"/>
  <c r="F97" i="6"/>
  <c r="K3" i="9"/>
  <c r="K5" i="9"/>
  <c r="G97" i="6"/>
  <c r="H97" i="6"/>
  <c r="I97" i="6"/>
  <c r="J97" i="6"/>
  <c r="K97" i="6"/>
  <c r="L97" i="6"/>
  <c r="M97" i="6"/>
  <c r="N97" i="6"/>
  <c r="O97" i="6"/>
  <c r="A10" i="9"/>
  <c r="F61" i="9"/>
  <c r="F58" i="9"/>
  <c r="F60" i="9"/>
  <c r="F54" i="9"/>
  <c r="F55" i="9"/>
  <c r="F57" i="9"/>
  <c r="F56" i="9"/>
  <c r="A52" i="9"/>
  <c r="A51" i="9"/>
  <c r="A50" i="9"/>
  <c r="A49" i="9"/>
  <c r="A48" i="9"/>
  <c r="A47" i="9"/>
  <c r="A46" i="9"/>
  <c r="A45" i="9"/>
  <c r="A44" i="9"/>
  <c r="A43" i="9"/>
  <c r="A42" i="9"/>
  <c r="A40" i="9"/>
  <c r="A39" i="9"/>
  <c r="A38" i="9"/>
  <c r="A37" i="9"/>
  <c r="A36" i="9"/>
  <c r="A34" i="9"/>
  <c r="A33" i="9"/>
  <c r="A32" i="9"/>
  <c r="A31" i="9"/>
  <c r="A30" i="9"/>
  <c r="A29" i="9"/>
  <c r="A27" i="9"/>
  <c r="A26" i="9"/>
  <c r="A25" i="9"/>
  <c r="A24" i="9"/>
  <c r="A23" i="9"/>
  <c r="A22" i="9"/>
  <c r="A21" i="9"/>
  <c r="A20" i="9"/>
  <c r="A19" i="9"/>
  <c r="A18" i="9"/>
  <c r="A17" i="9"/>
  <c r="A15" i="9"/>
  <c r="A14" i="9"/>
  <c r="A13" i="9"/>
  <c r="A12" i="9"/>
  <c r="A11" i="9"/>
  <c r="A9" i="9"/>
  <c r="A8" i="9"/>
  <c r="A7" i="9"/>
  <c r="A16" i="9"/>
  <c r="A6" i="9"/>
  <c r="A5" i="9"/>
  <c r="A4" i="9"/>
  <c r="A3" i="9"/>
  <c r="A2" i="9"/>
  <c r="A76" i="6"/>
  <c r="A75" i="6"/>
  <c r="A74" i="6"/>
  <c r="A14" i="6"/>
  <c r="A45" i="6"/>
  <c r="A47" i="6"/>
  <c r="A46" i="6"/>
  <c r="A28" i="6"/>
  <c r="A27" i="6"/>
  <c r="A26" i="6"/>
  <c r="A21" i="6"/>
  <c r="A22" i="6"/>
  <c r="A23" i="6"/>
  <c r="A24" i="6"/>
  <c r="A25" i="6"/>
  <c r="A20" i="6"/>
  <c r="A90" i="6"/>
  <c r="A91" i="6"/>
  <c r="A92" i="6"/>
  <c r="A93" i="6"/>
  <c r="A94" i="6"/>
  <c r="F98" i="6"/>
  <c r="A19" i="6"/>
  <c r="A89" i="6"/>
  <c r="A80" i="6"/>
  <c r="A17" i="6"/>
  <c r="A18" i="6"/>
  <c r="A95" i="6"/>
  <c r="A79" i="6"/>
  <c r="A15" i="6"/>
  <c r="A13" i="6"/>
  <c r="A78" i="6"/>
  <c r="A16" i="6"/>
  <c r="A3" i="6"/>
  <c r="A4" i="6"/>
  <c r="A5" i="6"/>
  <c r="A6" i="6"/>
  <c r="A7" i="6"/>
  <c r="A8" i="6"/>
  <c r="A9" i="6"/>
  <c r="A73" i="6"/>
  <c r="A10" i="6"/>
  <c r="A11" i="6"/>
  <c r="A12" i="6"/>
  <c r="A2" i="6"/>
  <c r="G1" i="6"/>
  <c r="H1" i="6"/>
  <c r="I1" i="6"/>
  <c r="J1" i="6"/>
  <c r="K1" i="6"/>
  <c r="L1" i="6"/>
  <c r="M1" i="6"/>
  <c r="N1" i="6"/>
  <c r="O1" i="6"/>
  <c r="F99" i="6"/>
  <c r="F100" i="6"/>
  <c r="G98" i="6"/>
  <c r="G99" i="6"/>
  <c r="G100" i="6"/>
  <c r="H98" i="6"/>
  <c r="H100" i="6"/>
  <c r="H99" i="6"/>
  <c r="I98" i="6"/>
  <c r="J98" i="6"/>
  <c r="I99" i="6"/>
  <c r="I100" i="6"/>
  <c r="J100" i="6"/>
  <c r="K98" i="6"/>
  <c r="J99" i="6"/>
  <c r="K99" i="6"/>
  <c r="K100" i="6"/>
  <c r="L98" i="6"/>
  <c r="L100" i="6"/>
  <c r="L99" i="6"/>
  <c r="M98" i="6"/>
  <c r="N98" i="6"/>
  <c r="M99" i="6"/>
  <c r="M100" i="6"/>
  <c r="N100" i="6"/>
  <c r="O98" i="6"/>
  <c r="N99" i="6"/>
  <c r="O99" i="6"/>
  <c r="O100" i="6"/>
</calcChain>
</file>

<file path=xl/comments1.xml><?xml version="1.0" encoding="utf-8"?>
<comments xmlns="http://schemas.openxmlformats.org/spreadsheetml/2006/main">
  <authors>
    <author>Microsoft Office User</author>
  </authors>
  <commentList>
    <comment ref="F1" authorId="0">
      <text>
        <r>
          <rPr>
            <b/>
            <sz val="10"/>
            <color indexed="81"/>
            <rFont val="Calibri"/>
            <family val="2"/>
          </rPr>
          <t>HPS: Enter start day of Sprint. Assumes Wednesday to Tuesday 2 week Sprint</t>
        </r>
      </text>
    </comment>
  </commentList>
</comments>
</file>

<file path=xl/sharedStrings.xml><?xml version="1.0" encoding="utf-8"?>
<sst xmlns="http://schemas.openxmlformats.org/spreadsheetml/2006/main" count="350" uniqueCount="103">
  <si>
    <t>Product Backlog Item</t>
    <phoneticPr fontId="3" type="noConversion"/>
  </si>
  <si>
    <t>Task</t>
    <phoneticPr fontId="3" type="noConversion"/>
  </si>
  <si>
    <t>Assigned</t>
    <phoneticPr fontId="3" type="noConversion"/>
  </si>
  <si>
    <t>Hours Remaining</t>
  </si>
  <si>
    <t>Pace</t>
  </si>
  <si>
    <t>Status</t>
    <phoneticPr fontId="3" type="noConversion"/>
  </si>
  <si>
    <t>Status</t>
  </si>
  <si>
    <t>To Do</t>
  </si>
  <si>
    <t>In Progress</t>
  </si>
  <si>
    <t>Done</t>
  </si>
  <si>
    <t>Impediment</t>
  </si>
  <si>
    <t>Planned</t>
  </si>
  <si>
    <t>Planned?</t>
  </si>
  <si>
    <t>Unplanned</t>
  </si>
  <si>
    <t>Premise</t>
  </si>
  <si>
    <t xml:space="preserve">Status: </t>
  </si>
  <si>
    <t>In general you can use these out of the box for the basics.</t>
  </si>
  <si>
    <t>Basic to-do to done progress across the board. Also includes "impediments" to signal blocks (use filter to find these)</t>
  </si>
  <si>
    <t>Planned:</t>
  </si>
  <si>
    <t>Is the work part of "planned" work for the Sprint, or the result of some kind of "external" interuption (unplanned). Note: does not count things that teams "discover" as they are doing work.</t>
  </si>
  <si>
    <t>Team</t>
  </si>
  <si>
    <t>Days in Sprint</t>
  </si>
  <si>
    <t>Normal Variation</t>
  </si>
  <si>
    <t>Use filters at the top to search by "Impediments", "To Do", "Team", etc</t>
  </si>
  <si>
    <t>Team:</t>
  </si>
  <si>
    <t>Members of the team that could take on tasks in the Sprint</t>
  </si>
  <si>
    <t>Days In Sprint:</t>
  </si>
  <si>
    <t>The number of days in the sprint, including planning, review and retrospective</t>
  </si>
  <si>
    <t>Normal Variation:</t>
  </si>
  <si>
    <t>When displaying the burn-down chart, is used to display what is considered a "normal variation". When the burn-down chart goes outside these lines, the team should consider action.</t>
  </si>
  <si>
    <t>Working</t>
  </si>
  <si>
    <t>When entering information, make sure the summations still work.</t>
  </si>
  <si>
    <t>Small jobs</t>
  </si>
  <si>
    <t>Sprint Planning Status</t>
  </si>
  <si>
    <t>Total hours (capacity):</t>
  </si>
  <si>
    <t>Hours</t>
  </si>
  <si>
    <t>Arrived</t>
  </si>
  <si>
    <t>Planned Unplanned:</t>
  </si>
  <si>
    <t>Total Planned:</t>
  </si>
  <si>
    <t>Mid-sprint Added Unplanned:</t>
  </si>
  <si>
    <t>Lookups Definition</t>
  </si>
  <si>
    <t>Tabs are</t>
  </si>
  <si>
    <t>. Tasks - a list of the tasks to be done in the Sprint. A view of the Sprint Backlog, one of the outputs of the Sprint Planning process.</t>
  </si>
  <si>
    <t>. Burn-down - a chart showing the progress toward meeting the commitment per definition of done. Also includes range of "acceptable" values</t>
  </si>
  <si>
    <t>. Unplanned - mechanism to track where our interuptions are coming from so we can adjust our practices. Reviews both the plan we established for "unplanned" work as well as completely "unplanned" items.</t>
  </si>
  <si>
    <t>When colors are used (eg charts) typically "green is good; red is bad"</t>
  </si>
  <si>
    <t xml:space="preserve">Then for items that are "unplanned", copy items to the "unplanned" sheet. </t>
  </si>
  <si>
    <t>The hours are just a total hours spent on the unplanned task, not a remaining hours. Since these are usually small, the estimate is probably going to be pretty close to the actual.</t>
  </si>
  <si>
    <t>User story 1</t>
  </si>
  <si>
    <t>User story 2</t>
  </si>
  <si>
    <t>User story 3</t>
  </si>
  <si>
    <t>User story 4</t>
  </si>
  <si>
    <t>User story 5</t>
  </si>
  <si>
    <t>User story 6</t>
  </si>
  <si>
    <t>Unplannned / Incoming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</si>
  <si>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</si>
  <si>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</si>
  <si>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</si>
  <si>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</si>
  <si>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</si>
  <si>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</si>
  <si>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</si>
  <si>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</si>
  <si>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</si>
  <si>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</si>
  <si>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</si>
  <si>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</si>
  <si>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</si>
  <si>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</si>
  <si>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</si>
  <si>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</si>
  <si>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</si>
  <si>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</si>
  <si>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</si>
  <si>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</si>
  <si>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Task 21</t>
  </si>
  <si>
    <t>Task 22</t>
  </si>
  <si>
    <t>Task 23</t>
  </si>
  <si>
    <t>Task 24</t>
  </si>
  <si>
    <t>Task 25</t>
  </si>
  <si>
    <t>Task 26</t>
  </si>
  <si>
    <t>Task 27</t>
  </si>
  <si>
    <t>Task 28</t>
  </si>
  <si>
    <t>Team Memeber 1</t>
  </si>
  <si>
    <t>Team Memeber 2</t>
  </si>
  <si>
    <t>Team Memeber 3</t>
  </si>
  <si>
    <t>Team Memeber 4</t>
  </si>
  <si>
    <t>Team Memeber 5</t>
  </si>
  <si>
    <t>Team Memeber 6</t>
  </si>
  <si>
    <t>Team Memeber 7</t>
  </si>
  <si>
    <t>Team Memeber 8</t>
  </si>
  <si>
    <t>Team Memeber 9 (SM)</t>
  </si>
  <si>
    <t>Team Memeber 10 (PO)</t>
  </si>
  <si>
    <t>Potential Improvements</t>
  </si>
  <si>
    <t>Task 29</t>
  </si>
  <si>
    <t>Simple spreadsheet to display the Sprint Backlog and Sprint Burn-down.</t>
  </si>
  <si>
    <t>. E.g. 2015-11-17 - Penguins</t>
  </si>
  <si>
    <t>Enter the tasks in the "Tasks" tab first.</t>
  </si>
  <si>
    <t>Naming convention for Sprints - "Sprint_Review_Date(yyyy-mm-dd format) - Team_Name"</t>
  </si>
  <si>
    <t>. Allows for sorting of Sprints when you have multiple Sprints.</t>
  </si>
  <si>
    <t>It is expected that you will need a new set of tabs for each Sprint, or perhaps just copy the spreadsheet and edit per sprint, and edit sprint name, team name in various places</t>
  </si>
  <si>
    <t>Could look at having Sprint Name / Team Name as lookups on charts</t>
  </si>
  <si>
    <t>Could look at having automatic configuration of Sprint Length in tasks table based on the lookup.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</si>
</sst>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12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color indexed="55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color indexed="81"/>
      <name val="Calibri"/>
      <family val="2"/>
    </font>
    <font>
      <b/>
      <sz val="12"/>
      <color indexed="9"/>
      <name val="Verdana"/>
      <family val="2"/>
    </font>
    <font>
      <b/>
      <sz val="12"/>
      <name val="Verdana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9" fontId="0" fillId="0" borderId="0" xfId="0" applyNumberFormat="1"/>
    <xf numFmtId="0" fontId="0" fillId="0" borderId="0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" fontId="0" fillId="0" borderId="1" xfId="0" applyNumberForma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" fontId="0" fillId="0" borderId="5" xfId="0" applyNumberFormat="1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" fontId="0" fillId="0" borderId="0" xfId="0" applyNumberForma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4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23"/>
      </font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  <dxf>
      <font>
        <condense val="0"/>
        <extend val="0"/>
        <color indexed="23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6"/>
      </font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2015-11-17</a:t>
            </a:r>
            <a:r>
              <a:rPr lang="en-US" baseline="0"/>
              <a:t> - Team Name</a:t>
            </a:r>
          </a:p>
          <a:p>
            <a:pPr>
              <a:defRPr/>
            </a:pPr>
            <a:r>
              <a:rPr lang="en-US"/>
              <a:t>Sprint Burndown Chart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6278483928083"/>
          <c:y val="0.138327067064036"/>
          <c:w val="0.833572168881084"/>
          <c:h val="0.699631763923413"/>
        </c:manualLayout>
      </c:layout>
      <c:lineChart>
        <c:grouping val="standard"/>
        <c:varyColors val="0"/>
        <c:ser>
          <c:idx val="3"/>
          <c:order val="0"/>
          <c:tx>
            <c:strRef>
              <c:f>'2015-11-17 - Tasks'!$E$97</c:f>
              <c:strCache>
                <c:ptCount val="1"/>
                <c:pt idx="0">
                  <c:v>Hours Remaining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'2015-11-17 - Tasks'!$F$1:$O$1</c:f>
              <c:numCache>
                <c:formatCode>m/d</c:formatCode>
                <c:ptCount val="10"/>
                <c:pt idx="0">
                  <c:v>40850.0</c:v>
                </c:pt>
                <c:pt idx="1">
                  <c:v>40851.0</c:v>
                </c:pt>
                <c:pt idx="2">
                  <c:v>40852.0</c:v>
                </c:pt>
                <c:pt idx="3">
                  <c:v>40855.0</c:v>
                </c:pt>
                <c:pt idx="4">
                  <c:v>40856.0</c:v>
                </c:pt>
                <c:pt idx="5">
                  <c:v>40857.0</c:v>
                </c:pt>
                <c:pt idx="6">
                  <c:v>40858.0</c:v>
                </c:pt>
                <c:pt idx="7">
                  <c:v>40859.0</c:v>
                </c:pt>
                <c:pt idx="8">
                  <c:v>40862.0</c:v>
                </c:pt>
                <c:pt idx="9">
                  <c:v>40863.0</c:v>
                </c:pt>
              </c:numCache>
            </c:numRef>
          </c:cat>
          <c:val>
            <c:numRef>
              <c:f>'2015-11-17 - Tasks'!$F$97:$O$97</c:f>
              <c:numCache>
                <c:formatCode>0</c:formatCode>
                <c:ptCount val="10"/>
                <c:pt idx="0">
                  <c:v>313.0</c:v>
                </c:pt>
                <c:pt idx="1">
                  <c:v>260.0</c:v>
                </c:pt>
                <c:pt idx="2">
                  <c:v>264.0</c:v>
                </c:pt>
                <c:pt idx="3">
                  <c:v>223.0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'2015-11-17 - Tasks'!$E$98</c:f>
              <c:strCache>
                <c:ptCount val="1"/>
                <c:pt idx="0">
                  <c:v>Pace</c:v>
                </c:pt>
              </c:strCache>
            </c:strRef>
          </c:tx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'2015-11-17 - Tasks'!$F$1:$O$1</c:f>
              <c:numCache>
                <c:formatCode>m/d</c:formatCode>
                <c:ptCount val="10"/>
                <c:pt idx="0">
                  <c:v>40850.0</c:v>
                </c:pt>
                <c:pt idx="1">
                  <c:v>40851.0</c:v>
                </c:pt>
                <c:pt idx="2">
                  <c:v>40852.0</c:v>
                </c:pt>
                <c:pt idx="3">
                  <c:v>40855.0</c:v>
                </c:pt>
                <c:pt idx="4">
                  <c:v>40856.0</c:v>
                </c:pt>
                <c:pt idx="5">
                  <c:v>40857.0</c:v>
                </c:pt>
                <c:pt idx="6">
                  <c:v>40858.0</c:v>
                </c:pt>
                <c:pt idx="7">
                  <c:v>40859.0</c:v>
                </c:pt>
                <c:pt idx="8">
                  <c:v>40862.0</c:v>
                </c:pt>
                <c:pt idx="9">
                  <c:v>40863.0</c:v>
                </c:pt>
              </c:numCache>
            </c:numRef>
          </c:cat>
          <c:val>
            <c:numRef>
              <c:f>'2015-11-17 - Tasks'!$F$98:$O$98</c:f>
              <c:numCache>
                <c:formatCode>0</c:formatCode>
                <c:ptCount val="10"/>
                <c:pt idx="0">
                  <c:v>313.0</c:v>
                </c:pt>
                <c:pt idx="1">
                  <c:v>278.2222222222222</c:v>
                </c:pt>
                <c:pt idx="2">
                  <c:v>243.4444444444445</c:v>
                </c:pt>
                <c:pt idx="3">
                  <c:v>208.6666666666667</c:v>
                </c:pt>
                <c:pt idx="4">
                  <c:v>173.888888888889</c:v>
                </c:pt>
                <c:pt idx="5">
                  <c:v>139.1111111111111</c:v>
                </c:pt>
                <c:pt idx="6">
                  <c:v>104.3333333333334</c:v>
                </c:pt>
                <c:pt idx="7">
                  <c:v>69.5555555555556</c:v>
                </c:pt>
                <c:pt idx="8">
                  <c:v>34.77777777777782</c:v>
                </c:pt>
                <c:pt idx="9">
                  <c:v>0.0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'2015-11-17 - Tasks'!$E$99</c:f>
              <c:strCache>
                <c:ptCount val="1"/>
                <c:pt idx="0">
                  <c:v>20% above pace</c:v>
                </c:pt>
              </c:strCache>
            </c:strRef>
          </c:tx>
          <c:spPr>
            <a:ln>
              <a:prstDash val="dash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numRef>
              <c:f>'2015-11-17 - Tasks'!$F$1:$O$1</c:f>
              <c:numCache>
                <c:formatCode>m/d</c:formatCode>
                <c:ptCount val="10"/>
                <c:pt idx="0">
                  <c:v>40850.0</c:v>
                </c:pt>
                <c:pt idx="1">
                  <c:v>40851.0</c:v>
                </c:pt>
                <c:pt idx="2">
                  <c:v>40852.0</c:v>
                </c:pt>
                <c:pt idx="3">
                  <c:v>40855.0</c:v>
                </c:pt>
                <c:pt idx="4">
                  <c:v>40856.0</c:v>
                </c:pt>
                <c:pt idx="5">
                  <c:v>40857.0</c:v>
                </c:pt>
                <c:pt idx="6">
                  <c:v>40858.0</c:v>
                </c:pt>
                <c:pt idx="7">
                  <c:v>40859.0</c:v>
                </c:pt>
                <c:pt idx="8">
                  <c:v>40862.0</c:v>
                </c:pt>
                <c:pt idx="9">
                  <c:v>40863.0</c:v>
                </c:pt>
              </c:numCache>
            </c:numRef>
          </c:cat>
          <c:val>
            <c:numRef>
              <c:f>'2015-11-17 - Tasks'!$F$99:$O$99</c:f>
              <c:numCache>
                <c:formatCode>0</c:formatCode>
                <c:ptCount val="10"/>
                <c:pt idx="0">
                  <c:v>375.6</c:v>
                </c:pt>
                <c:pt idx="1">
                  <c:v>333.8666666666666</c:v>
                </c:pt>
                <c:pt idx="2">
                  <c:v>292.1333333333333</c:v>
                </c:pt>
                <c:pt idx="3">
                  <c:v>250.4</c:v>
                </c:pt>
                <c:pt idx="4">
                  <c:v>208.6666666666667</c:v>
                </c:pt>
                <c:pt idx="5">
                  <c:v>166.9333333333334</c:v>
                </c:pt>
                <c:pt idx="6">
                  <c:v>125.2</c:v>
                </c:pt>
                <c:pt idx="7">
                  <c:v>83.4666666666667</c:v>
                </c:pt>
                <c:pt idx="8">
                  <c:v>41.73333333333338</c:v>
                </c:pt>
                <c:pt idx="9">
                  <c:v>0.0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'2015-11-17 - Tasks'!$E$100</c:f>
              <c:strCache>
                <c:ptCount val="1"/>
                <c:pt idx="0">
                  <c:v>20% below pace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pPr>
              <a:solidFill>
                <a:srgbClr val="9BBB59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dPt>
            <c:idx val="6"/>
            <c:marker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  <a:prstDash val="solid"/>
                </a:ln>
              </c:spPr>
            </c:marker>
            <c:bubble3D val="0"/>
          </c:dPt>
          <c:cat>
            <c:numRef>
              <c:f>'2015-11-17 - Tasks'!$F$1:$O$1</c:f>
              <c:numCache>
                <c:formatCode>m/d</c:formatCode>
                <c:ptCount val="10"/>
                <c:pt idx="0">
                  <c:v>40850.0</c:v>
                </c:pt>
                <c:pt idx="1">
                  <c:v>40851.0</c:v>
                </c:pt>
                <c:pt idx="2">
                  <c:v>40852.0</c:v>
                </c:pt>
                <c:pt idx="3">
                  <c:v>40855.0</c:v>
                </c:pt>
                <c:pt idx="4">
                  <c:v>40856.0</c:v>
                </c:pt>
                <c:pt idx="5">
                  <c:v>40857.0</c:v>
                </c:pt>
                <c:pt idx="6">
                  <c:v>40858.0</c:v>
                </c:pt>
                <c:pt idx="7">
                  <c:v>40859.0</c:v>
                </c:pt>
                <c:pt idx="8">
                  <c:v>40862.0</c:v>
                </c:pt>
                <c:pt idx="9">
                  <c:v>40863.0</c:v>
                </c:pt>
              </c:numCache>
            </c:numRef>
          </c:cat>
          <c:val>
            <c:numRef>
              <c:f>'2015-11-17 - Tasks'!$F$100:$O$100</c:f>
              <c:numCache>
                <c:formatCode>0</c:formatCode>
                <c:ptCount val="10"/>
                <c:pt idx="0">
                  <c:v>250.4</c:v>
                </c:pt>
                <c:pt idx="1">
                  <c:v>222.5777777777778</c:v>
                </c:pt>
                <c:pt idx="2">
                  <c:v>194.7555555555556</c:v>
                </c:pt>
                <c:pt idx="3">
                  <c:v>166.9333333333334</c:v>
                </c:pt>
                <c:pt idx="4">
                  <c:v>139.1111111111111</c:v>
                </c:pt>
                <c:pt idx="5">
                  <c:v>111.2888888888889</c:v>
                </c:pt>
                <c:pt idx="6">
                  <c:v>83.4666666666667</c:v>
                </c:pt>
                <c:pt idx="7">
                  <c:v>55.64444444444448</c:v>
                </c:pt>
                <c:pt idx="8">
                  <c:v>27.82222222222226</c:v>
                </c:pt>
                <c:pt idx="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156304"/>
        <c:axId val="-2138312208"/>
      </c:lineChart>
      <c:catAx>
        <c:axId val="-213615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m/d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3831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38312208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Remaining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361563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2015-11-17 - Team Name</a:t>
            </a:r>
          </a:p>
          <a:p>
            <a:pPr>
              <a:defRPr/>
            </a:pPr>
            <a:r>
              <a:rPr lang="en-US"/>
              <a:t>Percentage Unplanned "Disruptive" Work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'2015-11-17 - Unplanned'!$J$4:$J$6</c:f>
              <c:strCache>
                <c:ptCount val="3"/>
                <c:pt idx="0">
                  <c:v>Planned Unplanned:</c:v>
                </c:pt>
                <c:pt idx="1">
                  <c:v>Total Planned:</c:v>
                </c:pt>
                <c:pt idx="2">
                  <c:v>Mid-sprint Added Unplanned:</c:v>
                </c:pt>
              </c:strCache>
            </c:strRef>
          </c:cat>
          <c:val>
            <c:numRef>
              <c:f>'2015-11-17 - Unplanned'!$K$4:$K$6</c:f>
              <c:numCache>
                <c:formatCode>0</c:formatCode>
                <c:ptCount val="3"/>
                <c:pt idx="0" formatCode="General">
                  <c:v>11.0</c:v>
                </c:pt>
                <c:pt idx="1">
                  <c:v>302.0</c:v>
                </c:pt>
                <c:pt idx="2" formatCode="General">
                  <c:v>22.0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17000" cy="6032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31750</xdr:rowOff>
    </xdr:from>
    <xdr:to>
      <xdr:col>14</xdr:col>
      <xdr:colOff>127000</xdr:colOff>
      <xdr:row>34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6" workbookViewId="0">
      <selection activeCell="A37" sqref="A37"/>
    </sheetView>
  </sheetViews>
  <sheetFormatPr baseColWidth="10" defaultColWidth="11" defaultRowHeight="13" x14ac:dyDescent="0.15"/>
  <cols>
    <col min="1" max="1" width="19.6640625" customWidth="1"/>
  </cols>
  <sheetData>
    <row r="1" spans="1:2" s="11" customFormat="1" ht="15" thickBot="1" x14ac:dyDescent="0.2">
      <c r="A1" s="11" t="s">
        <v>14</v>
      </c>
    </row>
    <row r="3" spans="1:2" x14ac:dyDescent="0.15">
      <c r="A3" t="s">
        <v>95</v>
      </c>
    </row>
    <row r="5" spans="1:2" s="11" customFormat="1" ht="15" thickBot="1" x14ac:dyDescent="0.2">
      <c r="A5" s="11" t="s">
        <v>40</v>
      </c>
    </row>
    <row r="7" spans="1:2" x14ac:dyDescent="0.15">
      <c r="A7" t="s">
        <v>16</v>
      </c>
    </row>
    <row r="9" spans="1:2" x14ac:dyDescent="0.15">
      <c r="A9" s="25" t="s">
        <v>15</v>
      </c>
      <c r="B9" t="s">
        <v>17</v>
      </c>
    </row>
    <row r="10" spans="1:2" x14ac:dyDescent="0.15">
      <c r="A10" s="25" t="s">
        <v>18</v>
      </c>
      <c r="B10" t="s">
        <v>19</v>
      </c>
    </row>
    <row r="11" spans="1:2" x14ac:dyDescent="0.15">
      <c r="A11" s="25" t="s">
        <v>24</v>
      </c>
      <c r="B11" t="s">
        <v>25</v>
      </c>
    </row>
    <row r="12" spans="1:2" x14ac:dyDescent="0.15">
      <c r="A12" s="25" t="s">
        <v>26</v>
      </c>
      <c r="B12" t="s">
        <v>27</v>
      </c>
    </row>
    <row r="13" spans="1:2" x14ac:dyDescent="0.15">
      <c r="A13" s="25" t="s">
        <v>28</v>
      </c>
      <c r="B13" t="s">
        <v>29</v>
      </c>
    </row>
    <row r="15" spans="1:2" s="11" customFormat="1" ht="15" thickBot="1" x14ac:dyDescent="0.2">
      <c r="A15" s="11" t="s">
        <v>30</v>
      </c>
    </row>
    <row r="17" spans="1:1" x14ac:dyDescent="0.15">
      <c r="A17" t="s">
        <v>98</v>
      </c>
    </row>
    <row r="18" spans="1:1" x14ac:dyDescent="0.15">
      <c r="A18" t="s">
        <v>96</v>
      </c>
    </row>
    <row r="19" spans="1:1" x14ac:dyDescent="0.15">
      <c r="A19" t="s">
        <v>99</v>
      </c>
    </row>
    <row r="20" spans="1:1" x14ac:dyDescent="0.15">
      <c r="A20" t="s">
        <v>100</v>
      </c>
    </row>
    <row r="21" spans="1:1" x14ac:dyDescent="0.15">
      <c r="A21" t="s">
        <v>41</v>
      </c>
    </row>
    <row r="22" spans="1:1" x14ac:dyDescent="0.15">
      <c r="A22" t="s">
        <v>42</v>
      </c>
    </row>
    <row r="23" spans="1:1" x14ac:dyDescent="0.15">
      <c r="A23" t="s">
        <v>43</v>
      </c>
    </row>
    <row r="24" spans="1:1" x14ac:dyDescent="0.15">
      <c r="A24" t="s">
        <v>44</v>
      </c>
    </row>
    <row r="26" spans="1:1" x14ac:dyDescent="0.15">
      <c r="A26" t="s">
        <v>97</v>
      </c>
    </row>
    <row r="27" spans="1:1" x14ac:dyDescent="0.15">
      <c r="A27" t="s">
        <v>46</v>
      </c>
    </row>
    <row r="28" spans="1:1" x14ac:dyDescent="0.15">
      <c r="A28" t="s">
        <v>47</v>
      </c>
    </row>
    <row r="30" spans="1:1" x14ac:dyDescent="0.15">
      <c r="A30" t="s">
        <v>23</v>
      </c>
    </row>
    <row r="31" spans="1:1" x14ac:dyDescent="0.15">
      <c r="A31" t="s">
        <v>31</v>
      </c>
    </row>
    <row r="32" spans="1:1" x14ac:dyDescent="0.15">
      <c r="A32" t="s">
        <v>45</v>
      </c>
    </row>
    <row r="34" spans="1:1" s="11" customFormat="1" ht="15" thickBot="1" x14ac:dyDescent="0.2">
      <c r="A34" s="11" t="s">
        <v>93</v>
      </c>
    </row>
    <row r="36" spans="1:1" x14ac:dyDescent="0.15">
      <c r="A36" t="s">
        <v>102</v>
      </c>
    </row>
    <row r="37" spans="1:1" x14ac:dyDescent="0.15">
      <c r="A37" t="s">
        <v>101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2" sqref="C12"/>
    </sheetView>
  </sheetViews>
  <sheetFormatPr baseColWidth="10" defaultColWidth="11" defaultRowHeight="13" x14ac:dyDescent="0.15"/>
  <cols>
    <col min="3" max="3" width="21.1640625" bestFit="1" customWidth="1"/>
    <col min="4" max="4" width="15.5" bestFit="1" customWidth="1"/>
    <col min="5" max="5" width="19.33203125" bestFit="1" customWidth="1"/>
  </cols>
  <sheetData>
    <row r="1" spans="1:5" s="10" customFormat="1" ht="15" thickBot="1" x14ac:dyDescent="0.2">
      <c r="A1" s="10" t="s">
        <v>6</v>
      </c>
      <c r="B1" s="10" t="s">
        <v>12</v>
      </c>
      <c r="C1" s="10" t="s">
        <v>20</v>
      </c>
      <c r="D1" s="10" t="s">
        <v>21</v>
      </c>
      <c r="E1" s="10" t="s">
        <v>22</v>
      </c>
    </row>
    <row r="2" spans="1:5" x14ac:dyDescent="0.15">
      <c r="A2" t="s">
        <v>7</v>
      </c>
      <c r="B2" t="s">
        <v>11</v>
      </c>
      <c r="C2" t="s">
        <v>83</v>
      </c>
      <c r="D2">
        <v>10</v>
      </c>
      <c r="E2" s="12">
        <v>0.2</v>
      </c>
    </row>
    <row r="3" spans="1:5" x14ac:dyDescent="0.15">
      <c r="A3" t="s">
        <v>8</v>
      </c>
      <c r="B3" t="s">
        <v>13</v>
      </c>
      <c r="C3" t="s">
        <v>84</v>
      </c>
    </row>
    <row r="4" spans="1:5" x14ac:dyDescent="0.15">
      <c r="A4" t="s">
        <v>9</v>
      </c>
      <c r="C4" t="s">
        <v>85</v>
      </c>
    </row>
    <row r="5" spans="1:5" x14ac:dyDescent="0.15">
      <c r="A5" t="s">
        <v>10</v>
      </c>
      <c r="C5" t="s">
        <v>86</v>
      </c>
    </row>
    <row r="6" spans="1:5" x14ac:dyDescent="0.15">
      <c r="C6" t="s">
        <v>87</v>
      </c>
    </row>
    <row r="7" spans="1:5" x14ac:dyDescent="0.15">
      <c r="C7" t="s">
        <v>88</v>
      </c>
    </row>
    <row r="8" spans="1:5" x14ac:dyDescent="0.15">
      <c r="C8" t="s">
        <v>89</v>
      </c>
    </row>
    <row r="9" spans="1:5" x14ac:dyDescent="0.15">
      <c r="C9" t="s">
        <v>90</v>
      </c>
    </row>
    <row r="10" spans="1:5" x14ac:dyDescent="0.15">
      <c r="C10" t="s">
        <v>91</v>
      </c>
    </row>
    <row r="11" spans="1:5" x14ac:dyDescent="0.15">
      <c r="C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03"/>
  <sheetViews>
    <sheetView workbookViewId="0">
      <pane xSplit="5" ySplit="1" topLeftCell="F45" activePane="bottomRight" state="frozen"/>
      <selection pane="topRight" activeCell="E1" sqref="E1"/>
      <selection pane="bottomLeft" activeCell="A2" sqref="A2"/>
      <selection pane="bottomRight" activeCell="I39" sqref="I39"/>
    </sheetView>
  </sheetViews>
  <sheetFormatPr baseColWidth="10" defaultColWidth="11" defaultRowHeight="13" x14ac:dyDescent="0.15"/>
  <cols>
    <col min="1" max="1" width="4.33203125" customWidth="1"/>
    <col min="2" max="2" width="23.83203125" style="4" customWidth="1"/>
    <col min="3" max="3" width="43.33203125" style="5" customWidth="1"/>
    <col min="4" max="4" width="14.33203125" style="5" customWidth="1"/>
    <col min="5" max="5" width="17.83203125" customWidth="1"/>
    <col min="6" max="10" width="8.1640625" style="1" customWidth="1"/>
    <col min="11" max="11" width="8.1640625" style="16" customWidth="1"/>
    <col min="12" max="14" width="8.1640625" style="1" customWidth="1"/>
    <col min="15" max="15" width="8.1640625" customWidth="1"/>
  </cols>
  <sheetData>
    <row r="1" spans="1:15" s="37" customFormat="1" ht="33" thickBot="1" x14ac:dyDescent="0.2">
      <c r="A1" s="34">
        <v>0</v>
      </c>
      <c r="B1" s="38" t="s">
        <v>0</v>
      </c>
      <c r="C1" s="38" t="s">
        <v>1</v>
      </c>
      <c r="D1" s="38" t="s">
        <v>5</v>
      </c>
      <c r="E1" s="38" t="s">
        <v>2</v>
      </c>
      <c r="F1" s="35">
        <v>40850</v>
      </c>
      <c r="G1" s="36">
        <f>F1+1</f>
        <v>40851</v>
      </c>
      <c r="H1" s="36">
        <f t="shared" ref="H1:O1" si="0">G1+1</f>
        <v>40852</v>
      </c>
      <c r="I1" s="36">
        <f>H1+3</f>
        <v>40855</v>
      </c>
      <c r="J1" s="36">
        <f t="shared" si="0"/>
        <v>40856</v>
      </c>
      <c r="K1" s="36">
        <f t="shared" si="0"/>
        <v>40857</v>
      </c>
      <c r="L1" s="36">
        <f t="shared" si="0"/>
        <v>40858</v>
      </c>
      <c r="M1" s="36">
        <f t="shared" si="0"/>
        <v>40859</v>
      </c>
      <c r="N1" s="36">
        <f>M1+3</f>
        <v>40862</v>
      </c>
      <c r="O1" s="36">
        <f t="shared" si="0"/>
        <v>40863</v>
      </c>
    </row>
    <row r="2" spans="1:15" s="2" customFormat="1" x14ac:dyDescent="0.15">
      <c r="A2" s="3">
        <f t="shared" ref="A2:A44" si="1">ROW()-1</f>
        <v>1</v>
      </c>
      <c r="B2" s="51" t="s">
        <v>48</v>
      </c>
      <c r="C2" s="7" t="s">
        <v>55</v>
      </c>
      <c r="D2" s="7" t="s">
        <v>9</v>
      </c>
      <c r="F2" s="8">
        <v>16</v>
      </c>
      <c r="G2" s="8"/>
      <c r="H2" s="9"/>
      <c r="I2" s="9"/>
      <c r="J2" s="9"/>
      <c r="K2" s="9"/>
      <c r="L2" s="9"/>
      <c r="M2" s="9"/>
      <c r="N2" s="9"/>
      <c r="O2" s="9"/>
    </row>
    <row r="3" spans="1:15" s="2" customFormat="1" x14ac:dyDescent="0.15">
      <c r="A3" s="3">
        <f t="shared" si="1"/>
        <v>2</v>
      </c>
      <c r="B3" s="51" t="s">
        <v>48</v>
      </c>
      <c r="C3" s="7" t="s">
        <v>56</v>
      </c>
      <c r="D3" s="7" t="s">
        <v>9</v>
      </c>
      <c r="F3" s="8">
        <v>16</v>
      </c>
      <c r="G3" s="8"/>
      <c r="H3" s="9"/>
      <c r="I3" s="9"/>
      <c r="J3" s="9"/>
      <c r="K3" s="9"/>
      <c r="L3" s="9"/>
      <c r="M3" s="9"/>
      <c r="N3" s="9"/>
      <c r="O3" s="9"/>
    </row>
    <row r="4" spans="1:15" s="2" customFormat="1" x14ac:dyDescent="0.15">
      <c r="A4" s="3">
        <f t="shared" si="1"/>
        <v>3</v>
      </c>
      <c r="B4" s="51" t="s">
        <v>48</v>
      </c>
      <c r="C4" s="7" t="s">
        <v>57</v>
      </c>
      <c r="D4" s="7" t="s">
        <v>7</v>
      </c>
      <c r="F4" s="8">
        <v>2</v>
      </c>
      <c r="G4" s="8">
        <v>2</v>
      </c>
      <c r="H4" s="9">
        <v>2</v>
      </c>
      <c r="I4" s="9">
        <v>2</v>
      </c>
      <c r="J4" s="9"/>
      <c r="K4" s="9"/>
      <c r="L4" s="9"/>
      <c r="M4" s="9"/>
      <c r="N4" s="9"/>
      <c r="O4" s="9"/>
    </row>
    <row r="5" spans="1:15" s="2" customFormat="1" x14ac:dyDescent="0.15">
      <c r="A5" s="3">
        <f t="shared" si="1"/>
        <v>4</v>
      </c>
      <c r="B5" s="51" t="s">
        <v>48</v>
      </c>
      <c r="C5" s="7" t="s">
        <v>58</v>
      </c>
      <c r="D5" s="7" t="s">
        <v>9</v>
      </c>
      <c r="F5" s="8">
        <v>1</v>
      </c>
      <c r="G5" s="8">
        <v>1</v>
      </c>
      <c r="H5" s="9">
        <v>1</v>
      </c>
      <c r="I5" s="9"/>
      <c r="J5" s="9"/>
      <c r="K5" s="9"/>
      <c r="L5" s="9"/>
      <c r="M5" s="9"/>
      <c r="N5" s="9"/>
      <c r="O5" s="9"/>
    </row>
    <row r="6" spans="1:15" s="2" customFormat="1" x14ac:dyDescent="0.15">
      <c r="A6" s="3">
        <f t="shared" si="1"/>
        <v>5</v>
      </c>
      <c r="B6" s="51" t="s">
        <v>48</v>
      </c>
      <c r="C6" s="7" t="s">
        <v>59</v>
      </c>
      <c r="D6" s="7" t="s">
        <v>8</v>
      </c>
      <c r="F6" s="8">
        <v>16</v>
      </c>
      <c r="G6" s="8">
        <v>16</v>
      </c>
      <c r="H6" s="9">
        <v>16</v>
      </c>
      <c r="I6" s="9">
        <v>16</v>
      </c>
      <c r="J6" s="9"/>
      <c r="K6" s="9"/>
      <c r="L6" s="9"/>
      <c r="M6" s="9"/>
      <c r="N6" s="9"/>
      <c r="O6" s="9"/>
    </row>
    <row r="7" spans="1:15" s="2" customFormat="1" x14ac:dyDescent="0.15">
      <c r="A7" s="3">
        <f t="shared" si="1"/>
        <v>6</v>
      </c>
      <c r="B7" s="51" t="s">
        <v>48</v>
      </c>
      <c r="C7" s="7" t="s">
        <v>60</v>
      </c>
      <c r="D7" s="7" t="s">
        <v>8</v>
      </c>
      <c r="F7" s="8">
        <v>16</v>
      </c>
      <c r="G7" s="8">
        <v>16</v>
      </c>
      <c r="H7" s="9">
        <v>16</v>
      </c>
      <c r="I7" s="9">
        <v>16</v>
      </c>
      <c r="J7" s="9"/>
      <c r="K7" s="9"/>
      <c r="L7" s="9"/>
      <c r="M7" s="9"/>
      <c r="N7" s="9"/>
      <c r="O7" s="9"/>
    </row>
    <row r="8" spans="1:15" s="2" customFormat="1" x14ac:dyDescent="0.15">
      <c r="A8" s="3">
        <f t="shared" si="1"/>
        <v>7</v>
      </c>
      <c r="B8" s="51" t="s">
        <v>48</v>
      </c>
      <c r="C8" s="7" t="s">
        <v>61</v>
      </c>
      <c r="D8" s="7" t="s">
        <v>7</v>
      </c>
      <c r="F8" s="8">
        <v>2</v>
      </c>
      <c r="G8" s="8">
        <v>2</v>
      </c>
      <c r="H8" s="9">
        <v>2</v>
      </c>
      <c r="I8" s="9">
        <v>2</v>
      </c>
      <c r="J8" s="9"/>
      <c r="K8" s="9"/>
      <c r="L8" s="9"/>
      <c r="M8" s="9"/>
      <c r="N8" s="9"/>
      <c r="O8" s="9"/>
    </row>
    <row r="9" spans="1:15" s="2" customFormat="1" x14ac:dyDescent="0.15">
      <c r="A9" s="3">
        <f t="shared" si="1"/>
        <v>8</v>
      </c>
      <c r="B9" s="51" t="s">
        <v>48</v>
      </c>
      <c r="C9" s="7" t="s">
        <v>62</v>
      </c>
      <c r="D9" s="7" t="s">
        <v>9</v>
      </c>
      <c r="F9" s="8">
        <v>1</v>
      </c>
      <c r="G9" s="8">
        <v>1</v>
      </c>
      <c r="H9" s="9">
        <v>1</v>
      </c>
      <c r="I9" s="9"/>
      <c r="J9" s="9"/>
      <c r="K9" s="9"/>
      <c r="L9" s="9"/>
      <c r="M9" s="9"/>
      <c r="N9" s="9"/>
      <c r="O9" s="9"/>
    </row>
    <row r="10" spans="1:15" s="2" customFormat="1" x14ac:dyDescent="0.15">
      <c r="A10" s="3">
        <f t="shared" si="1"/>
        <v>9</v>
      </c>
      <c r="B10" s="51" t="s">
        <v>32</v>
      </c>
      <c r="C10" s="7" t="s">
        <v>55</v>
      </c>
      <c r="D10" s="7" t="s">
        <v>7</v>
      </c>
      <c r="F10" s="8">
        <v>1</v>
      </c>
      <c r="G10" s="8">
        <v>1</v>
      </c>
      <c r="H10" s="9">
        <v>1</v>
      </c>
      <c r="I10" s="9">
        <v>1</v>
      </c>
      <c r="J10" s="9"/>
      <c r="K10" s="9"/>
      <c r="L10" s="9"/>
      <c r="M10" s="9"/>
      <c r="N10" s="9"/>
      <c r="O10" s="9"/>
    </row>
    <row r="11" spans="1:15" s="2" customFormat="1" x14ac:dyDescent="0.15">
      <c r="A11" s="3">
        <f t="shared" si="1"/>
        <v>10</v>
      </c>
      <c r="B11" s="28" t="s">
        <v>32</v>
      </c>
      <c r="C11" s="7" t="s">
        <v>55</v>
      </c>
      <c r="D11" s="7" t="s">
        <v>7</v>
      </c>
      <c r="F11" s="8">
        <v>1</v>
      </c>
      <c r="G11" s="8">
        <v>1</v>
      </c>
      <c r="H11" s="9">
        <v>1</v>
      </c>
      <c r="I11" s="9">
        <v>1</v>
      </c>
      <c r="J11" s="9"/>
      <c r="K11" s="9"/>
      <c r="L11" s="9"/>
      <c r="M11" s="9"/>
      <c r="N11" s="9"/>
      <c r="O11" s="9"/>
    </row>
    <row r="12" spans="1:15" s="2" customFormat="1" x14ac:dyDescent="0.15">
      <c r="A12" s="3">
        <f t="shared" si="1"/>
        <v>11</v>
      </c>
      <c r="B12" s="28" t="s">
        <v>32</v>
      </c>
      <c r="C12" s="7" t="s">
        <v>55</v>
      </c>
      <c r="D12" s="7" t="s">
        <v>7</v>
      </c>
      <c r="F12" s="8">
        <v>1</v>
      </c>
      <c r="G12" s="8">
        <v>1</v>
      </c>
      <c r="H12" s="9">
        <v>1</v>
      </c>
      <c r="I12" s="9">
        <v>1</v>
      </c>
      <c r="J12" s="9"/>
      <c r="K12" s="9"/>
      <c r="L12" s="9"/>
      <c r="M12" s="9"/>
      <c r="N12" s="9"/>
      <c r="O12" s="9"/>
    </row>
    <row r="13" spans="1:15" s="2" customFormat="1" x14ac:dyDescent="0.15">
      <c r="A13" s="3">
        <f t="shared" si="1"/>
        <v>12</v>
      </c>
      <c r="B13" s="28" t="s">
        <v>32</v>
      </c>
      <c r="C13" s="7" t="s">
        <v>55</v>
      </c>
      <c r="D13" s="7" t="s">
        <v>7</v>
      </c>
      <c r="F13" s="8">
        <v>2</v>
      </c>
      <c r="G13" s="8">
        <v>2</v>
      </c>
      <c r="H13" s="9">
        <v>2</v>
      </c>
      <c r="I13" s="9">
        <v>2</v>
      </c>
      <c r="J13" s="9"/>
      <c r="K13" s="9"/>
      <c r="L13" s="9"/>
      <c r="M13" s="9"/>
      <c r="N13" s="9"/>
      <c r="O13" s="9"/>
    </row>
    <row r="14" spans="1:15" s="2" customFormat="1" x14ac:dyDescent="0.15">
      <c r="A14" s="3">
        <f t="shared" si="1"/>
        <v>13</v>
      </c>
      <c r="B14" s="28" t="s">
        <v>32</v>
      </c>
      <c r="C14" s="7" t="s">
        <v>55</v>
      </c>
      <c r="D14" s="7" t="s">
        <v>8</v>
      </c>
      <c r="F14" s="8"/>
      <c r="G14" s="8"/>
      <c r="H14" s="9">
        <v>2</v>
      </c>
      <c r="I14" s="9">
        <v>2</v>
      </c>
      <c r="J14" s="9"/>
      <c r="K14" s="9"/>
      <c r="L14" s="9"/>
      <c r="M14" s="9"/>
      <c r="N14" s="9"/>
      <c r="O14" s="9"/>
    </row>
    <row r="15" spans="1:15" s="2" customFormat="1" x14ac:dyDescent="0.15">
      <c r="A15" s="3">
        <f t="shared" si="1"/>
        <v>14</v>
      </c>
      <c r="B15" s="28" t="s">
        <v>32</v>
      </c>
      <c r="C15" s="7" t="s">
        <v>55</v>
      </c>
      <c r="D15" s="30" t="s">
        <v>9</v>
      </c>
      <c r="F15" s="8"/>
      <c r="G15" s="8">
        <v>1</v>
      </c>
      <c r="H15" s="9"/>
      <c r="I15" s="9"/>
      <c r="J15" s="9"/>
      <c r="K15" s="9"/>
      <c r="L15" s="9"/>
      <c r="M15" s="9"/>
      <c r="N15" s="9"/>
      <c r="O15" s="9"/>
    </row>
    <row r="16" spans="1:15" s="2" customFormat="1" x14ac:dyDescent="0.15">
      <c r="A16" s="3">
        <f t="shared" si="1"/>
        <v>15</v>
      </c>
      <c r="B16" s="28" t="s">
        <v>32</v>
      </c>
      <c r="C16" s="7" t="s">
        <v>55</v>
      </c>
      <c r="D16" s="30" t="s">
        <v>8</v>
      </c>
      <c r="F16" s="8"/>
      <c r="G16" s="8">
        <v>3</v>
      </c>
      <c r="H16" s="9">
        <v>3</v>
      </c>
      <c r="I16" s="9">
        <v>3</v>
      </c>
      <c r="J16" s="9"/>
      <c r="K16" s="9"/>
      <c r="L16" s="9"/>
      <c r="M16" s="9"/>
      <c r="N16" s="9"/>
      <c r="O16" s="9"/>
    </row>
    <row r="17" spans="1:15" s="2" customFormat="1" x14ac:dyDescent="0.15">
      <c r="A17" s="3">
        <f t="shared" si="1"/>
        <v>16</v>
      </c>
      <c r="B17" s="51" t="s">
        <v>49</v>
      </c>
      <c r="C17" s="7" t="s">
        <v>55</v>
      </c>
      <c r="D17" s="7" t="s">
        <v>9</v>
      </c>
      <c r="F17" s="8">
        <v>1</v>
      </c>
      <c r="G17" s="8"/>
      <c r="H17" s="9"/>
      <c r="I17" s="9"/>
      <c r="J17" s="9"/>
      <c r="K17" s="9"/>
      <c r="L17" s="9"/>
      <c r="M17" s="9"/>
      <c r="N17" s="9"/>
      <c r="O17" s="9"/>
    </row>
    <row r="18" spans="1:15" s="2" customFormat="1" x14ac:dyDescent="0.15">
      <c r="A18" s="3">
        <f t="shared" si="1"/>
        <v>17</v>
      </c>
      <c r="B18" s="51" t="s">
        <v>49</v>
      </c>
      <c r="C18" s="7" t="s">
        <v>56</v>
      </c>
      <c r="D18" s="7" t="s">
        <v>9</v>
      </c>
      <c r="F18" s="8">
        <v>16</v>
      </c>
      <c r="G18" s="8"/>
      <c r="H18" s="9"/>
      <c r="I18" s="9"/>
      <c r="J18" s="9"/>
      <c r="K18" s="9"/>
      <c r="L18" s="9"/>
      <c r="M18" s="9"/>
      <c r="N18" s="9"/>
      <c r="O18" s="9"/>
    </row>
    <row r="19" spans="1:15" s="2" customFormat="1" x14ac:dyDescent="0.15">
      <c r="A19" s="3">
        <f t="shared" si="1"/>
        <v>18</v>
      </c>
      <c r="B19" s="51" t="s">
        <v>49</v>
      </c>
      <c r="C19" s="7" t="s">
        <v>57</v>
      </c>
      <c r="D19" s="7" t="s">
        <v>9</v>
      </c>
      <c r="F19" s="8">
        <v>2</v>
      </c>
      <c r="G19" s="8">
        <v>2</v>
      </c>
      <c r="H19" s="9"/>
      <c r="I19" s="9"/>
      <c r="J19" s="9"/>
      <c r="K19" s="9"/>
      <c r="L19" s="9"/>
      <c r="M19" s="9"/>
      <c r="N19" s="9"/>
      <c r="O19" s="9"/>
    </row>
    <row r="20" spans="1:15" s="2" customFormat="1" x14ac:dyDescent="0.15">
      <c r="A20" s="3">
        <f t="shared" si="1"/>
        <v>19</v>
      </c>
      <c r="B20" s="51" t="s">
        <v>49</v>
      </c>
      <c r="C20" s="7" t="s">
        <v>58</v>
      </c>
      <c r="D20" s="7" t="s">
        <v>9</v>
      </c>
      <c r="F20" s="8">
        <v>4</v>
      </c>
      <c r="G20" s="8">
        <v>1</v>
      </c>
      <c r="H20" s="9"/>
      <c r="I20" s="9"/>
      <c r="J20" s="9"/>
      <c r="K20" s="9"/>
      <c r="L20" s="9"/>
      <c r="M20" s="9"/>
      <c r="N20" s="9"/>
      <c r="O20" s="9"/>
    </row>
    <row r="21" spans="1:15" s="2" customFormat="1" x14ac:dyDescent="0.15">
      <c r="A21" s="3">
        <f t="shared" si="1"/>
        <v>20</v>
      </c>
      <c r="B21" s="51" t="s">
        <v>49</v>
      </c>
      <c r="C21" s="7" t="s">
        <v>59</v>
      </c>
      <c r="D21" s="7" t="s">
        <v>9</v>
      </c>
      <c r="F21" s="8">
        <v>2</v>
      </c>
      <c r="G21" s="8">
        <v>2</v>
      </c>
      <c r="H21" s="9">
        <v>2</v>
      </c>
      <c r="I21" s="9"/>
      <c r="J21" s="9"/>
      <c r="K21" s="9"/>
      <c r="L21" s="9"/>
      <c r="M21" s="9"/>
      <c r="N21" s="9"/>
      <c r="O21" s="9"/>
    </row>
    <row r="22" spans="1:15" s="2" customFormat="1" x14ac:dyDescent="0.15">
      <c r="A22" s="3">
        <f t="shared" si="1"/>
        <v>21</v>
      </c>
      <c r="B22" s="51" t="s">
        <v>49</v>
      </c>
      <c r="C22" s="7" t="s">
        <v>60</v>
      </c>
      <c r="D22" s="7" t="s">
        <v>8</v>
      </c>
      <c r="F22" s="8">
        <v>4</v>
      </c>
      <c r="G22" s="8">
        <v>4</v>
      </c>
      <c r="H22" s="9">
        <v>4</v>
      </c>
      <c r="I22" s="9">
        <v>4</v>
      </c>
      <c r="J22" s="9"/>
      <c r="K22" s="9"/>
      <c r="L22" s="9"/>
      <c r="M22" s="9"/>
      <c r="N22" s="9"/>
      <c r="O22" s="9"/>
    </row>
    <row r="23" spans="1:15" s="2" customFormat="1" x14ac:dyDescent="0.15">
      <c r="A23" s="3">
        <f t="shared" si="1"/>
        <v>22</v>
      </c>
      <c r="B23" s="51" t="s">
        <v>49</v>
      </c>
      <c r="C23" s="7" t="s">
        <v>61</v>
      </c>
      <c r="D23" s="7" t="s">
        <v>7</v>
      </c>
      <c r="F23" s="8">
        <v>2</v>
      </c>
      <c r="G23" s="8">
        <v>2</v>
      </c>
      <c r="H23" s="9">
        <v>2</v>
      </c>
      <c r="I23" s="9">
        <v>2</v>
      </c>
      <c r="J23" s="9"/>
      <c r="K23" s="9"/>
      <c r="L23" s="9"/>
      <c r="M23" s="9"/>
      <c r="N23" s="9"/>
      <c r="O23" s="9"/>
    </row>
    <row r="24" spans="1:15" s="2" customFormat="1" x14ac:dyDescent="0.15">
      <c r="A24" s="3">
        <f t="shared" si="1"/>
        <v>23</v>
      </c>
      <c r="B24" s="51" t="s">
        <v>49</v>
      </c>
      <c r="C24" s="7" t="s">
        <v>62</v>
      </c>
      <c r="D24" s="7" t="s">
        <v>7</v>
      </c>
      <c r="F24" s="8">
        <v>1</v>
      </c>
      <c r="G24" s="8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</row>
    <row r="25" spans="1:15" s="2" customFormat="1" x14ac:dyDescent="0.15">
      <c r="A25" s="3">
        <f t="shared" si="1"/>
        <v>24</v>
      </c>
      <c r="B25" s="51" t="s">
        <v>50</v>
      </c>
      <c r="C25" s="7" t="s">
        <v>63</v>
      </c>
      <c r="D25" s="7" t="s">
        <v>7</v>
      </c>
      <c r="F25" s="8">
        <v>10</v>
      </c>
      <c r="G25" s="8">
        <v>10</v>
      </c>
      <c r="H25" s="9">
        <v>10</v>
      </c>
      <c r="I25" s="9">
        <v>10</v>
      </c>
      <c r="J25" s="9"/>
      <c r="K25" s="9"/>
      <c r="L25" s="9"/>
      <c r="M25" s="9"/>
      <c r="N25" s="9"/>
      <c r="O25" s="9"/>
    </row>
    <row r="26" spans="1:15" s="2" customFormat="1" x14ac:dyDescent="0.15">
      <c r="A26" s="3">
        <f t="shared" si="1"/>
        <v>25</v>
      </c>
      <c r="B26" s="51" t="s">
        <v>50</v>
      </c>
      <c r="C26" s="7" t="s">
        <v>64</v>
      </c>
      <c r="D26" s="30" t="s">
        <v>7</v>
      </c>
      <c r="F26" s="8">
        <v>6</v>
      </c>
      <c r="G26" s="8">
        <v>6</v>
      </c>
      <c r="H26" s="9">
        <v>6</v>
      </c>
      <c r="I26" s="9">
        <v>6</v>
      </c>
      <c r="J26" s="9"/>
      <c r="K26" s="9"/>
      <c r="L26" s="9"/>
      <c r="M26" s="9"/>
      <c r="N26" s="9"/>
      <c r="O26" s="9"/>
    </row>
    <row r="27" spans="1:15" s="2" customFormat="1" x14ac:dyDescent="0.15">
      <c r="A27" s="3">
        <f t="shared" si="1"/>
        <v>26</v>
      </c>
      <c r="B27" s="51" t="s">
        <v>50</v>
      </c>
      <c r="C27" s="7" t="s">
        <v>65</v>
      </c>
      <c r="D27" s="30" t="s">
        <v>8</v>
      </c>
      <c r="F27" s="8">
        <v>8</v>
      </c>
      <c r="G27" s="8">
        <v>8</v>
      </c>
      <c r="H27" s="9">
        <v>8</v>
      </c>
      <c r="I27" s="9">
        <v>8</v>
      </c>
      <c r="J27" s="9"/>
      <c r="K27" s="9"/>
      <c r="L27" s="9"/>
      <c r="M27" s="9"/>
      <c r="N27" s="9"/>
      <c r="O27" s="9"/>
    </row>
    <row r="28" spans="1:15" s="2" customFormat="1" x14ac:dyDescent="0.15">
      <c r="A28" s="3">
        <f t="shared" si="1"/>
        <v>27</v>
      </c>
      <c r="B28" s="51" t="s">
        <v>50</v>
      </c>
      <c r="C28" s="7" t="s">
        <v>66</v>
      </c>
      <c r="D28" s="30" t="s">
        <v>8</v>
      </c>
      <c r="F28" s="8">
        <v>1</v>
      </c>
      <c r="G28" s="8">
        <v>1</v>
      </c>
      <c r="H28" s="9">
        <v>1</v>
      </c>
      <c r="I28" s="9">
        <v>1</v>
      </c>
      <c r="J28" s="9"/>
      <c r="K28" s="9"/>
      <c r="L28" s="9"/>
      <c r="M28" s="9"/>
      <c r="N28" s="9"/>
      <c r="O28" s="9"/>
    </row>
    <row r="29" spans="1:15" s="2" customFormat="1" x14ac:dyDescent="0.15">
      <c r="A29" s="3">
        <f t="shared" si="1"/>
        <v>28</v>
      </c>
      <c r="B29" s="51" t="s">
        <v>50</v>
      </c>
      <c r="C29" s="7" t="s">
        <v>67</v>
      </c>
      <c r="D29" s="30" t="s">
        <v>8</v>
      </c>
      <c r="F29" s="8">
        <v>2</v>
      </c>
      <c r="G29" s="8">
        <v>2</v>
      </c>
      <c r="H29" s="9">
        <v>2</v>
      </c>
      <c r="I29" s="9">
        <v>2</v>
      </c>
      <c r="J29" s="9"/>
      <c r="K29" s="9"/>
      <c r="L29" s="9"/>
      <c r="M29" s="9"/>
      <c r="N29" s="9"/>
      <c r="O29" s="9"/>
    </row>
    <row r="30" spans="1:15" s="2" customFormat="1" x14ac:dyDescent="0.15">
      <c r="A30" s="3">
        <f t="shared" si="1"/>
        <v>29</v>
      </c>
      <c r="B30" s="51" t="s">
        <v>50</v>
      </c>
      <c r="C30" s="7" t="s">
        <v>68</v>
      </c>
      <c r="D30" s="30" t="s">
        <v>8</v>
      </c>
      <c r="F30" s="8">
        <v>1</v>
      </c>
      <c r="G30" s="8">
        <v>1</v>
      </c>
      <c r="H30" s="9">
        <v>1</v>
      </c>
      <c r="I30" s="9">
        <v>1</v>
      </c>
      <c r="J30" s="9"/>
      <c r="K30" s="9"/>
      <c r="L30" s="9"/>
      <c r="M30" s="9"/>
      <c r="N30" s="9"/>
      <c r="O30" s="9"/>
    </row>
    <row r="31" spans="1:15" s="2" customFormat="1" x14ac:dyDescent="0.15">
      <c r="A31" s="3">
        <f t="shared" si="1"/>
        <v>30</v>
      </c>
      <c r="B31" s="51" t="s">
        <v>50</v>
      </c>
      <c r="C31" s="7" t="s">
        <v>69</v>
      </c>
      <c r="D31" s="30" t="s">
        <v>8</v>
      </c>
      <c r="F31" s="8">
        <v>1</v>
      </c>
      <c r="G31" s="8">
        <v>1</v>
      </c>
      <c r="H31" s="9">
        <v>1</v>
      </c>
      <c r="I31" s="9">
        <v>1</v>
      </c>
      <c r="J31" s="9"/>
      <c r="K31" s="9"/>
      <c r="L31" s="9"/>
      <c r="M31" s="9"/>
      <c r="N31" s="9"/>
      <c r="O31" s="9"/>
    </row>
    <row r="32" spans="1:15" s="2" customFormat="1" x14ac:dyDescent="0.15">
      <c r="A32" s="3">
        <f t="shared" si="1"/>
        <v>31</v>
      </c>
      <c r="B32" s="51" t="s">
        <v>50</v>
      </c>
      <c r="C32" s="7" t="s">
        <v>70</v>
      </c>
      <c r="D32" s="30" t="s">
        <v>7</v>
      </c>
      <c r="F32" s="8">
        <v>6</v>
      </c>
      <c r="G32" s="8">
        <v>6</v>
      </c>
      <c r="H32" s="9">
        <v>6</v>
      </c>
      <c r="I32" s="9">
        <v>6</v>
      </c>
      <c r="J32" s="9"/>
      <c r="K32" s="9"/>
      <c r="L32" s="9"/>
      <c r="M32" s="9"/>
      <c r="N32" s="9"/>
      <c r="O32" s="9"/>
    </row>
    <row r="33" spans="1:15" s="2" customFormat="1" x14ac:dyDescent="0.15">
      <c r="A33" s="3">
        <f t="shared" si="1"/>
        <v>32</v>
      </c>
      <c r="B33" s="51" t="s">
        <v>50</v>
      </c>
      <c r="C33" s="7" t="s">
        <v>71</v>
      </c>
      <c r="D33" s="30" t="s">
        <v>9</v>
      </c>
      <c r="F33" s="8">
        <v>1</v>
      </c>
      <c r="G33" s="8"/>
      <c r="H33" s="9"/>
      <c r="I33" s="9"/>
      <c r="J33" s="9"/>
      <c r="K33" s="9"/>
      <c r="L33" s="9"/>
      <c r="M33" s="9"/>
      <c r="N33" s="9"/>
      <c r="O33" s="9"/>
    </row>
    <row r="34" spans="1:15" s="2" customFormat="1" x14ac:dyDescent="0.15">
      <c r="A34" s="3">
        <f t="shared" si="1"/>
        <v>33</v>
      </c>
      <c r="B34" s="51" t="s">
        <v>50</v>
      </c>
      <c r="C34" s="7" t="s">
        <v>72</v>
      </c>
      <c r="D34" s="30" t="s">
        <v>9</v>
      </c>
      <c r="F34" s="8">
        <v>1</v>
      </c>
      <c r="G34" s="8"/>
      <c r="H34" s="9"/>
      <c r="I34" s="9"/>
      <c r="J34" s="9"/>
      <c r="K34" s="9"/>
      <c r="L34" s="9"/>
      <c r="M34" s="9"/>
      <c r="N34" s="9"/>
      <c r="O34" s="9"/>
    </row>
    <row r="35" spans="1:15" s="2" customFormat="1" x14ac:dyDescent="0.15">
      <c r="A35" s="3">
        <f t="shared" si="1"/>
        <v>34</v>
      </c>
      <c r="B35" s="51" t="s">
        <v>50</v>
      </c>
      <c r="C35" s="7" t="s">
        <v>73</v>
      </c>
      <c r="D35" s="30" t="s">
        <v>9</v>
      </c>
      <c r="F35" s="8">
        <v>1</v>
      </c>
      <c r="G35" s="8"/>
      <c r="H35" s="9"/>
      <c r="I35" s="9"/>
      <c r="J35" s="9"/>
      <c r="K35" s="9"/>
      <c r="L35" s="9"/>
      <c r="M35" s="9"/>
      <c r="N35" s="9"/>
      <c r="O35" s="9"/>
    </row>
    <row r="36" spans="1:15" s="2" customFormat="1" x14ac:dyDescent="0.15">
      <c r="A36" s="3">
        <f t="shared" si="1"/>
        <v>35</v>
      </c>
      <c r="B36" s="51" t="s">
        <v>50</v>
      </c>
      <c r="C36" s="7" t="s">
        <v>74</v>
      </c>
      <c r="D36" s="30" t="s">
        <v>7</v>
      </c>
      <c r="F36" s="8">
        <v>8</v>
      </c>
      <c r="G36" s="8">
        <v>8</v>
      </c>
      <c r="H36" s="9">
        <v>8</v>
      </c>
      <c r="I36" s="9">
        <v>8</v>
      </c>
      <c r="J36" s="9"/>
      <c r="K36" s="9"/>
      <c r="L36" s="9"/>
      <c r="M36" s="9"/>
      <c r="N36" s="9"/>
      <c r="O36" s="9"/>
    </row>
    <row r="37" spans="1:15" s="2" customFormat="1" x14ac:dyDescent="0.15">
      <c r="A37" s="3">
        <f t="shared" si="1"/>
        <v>36</v>
      </c>
      <c r="B37" s="51" t="s">
        <v>50</v>
      </c>
      <c r="C37" s="7" t="s">
        <v>75</v>
      </c>
      <c r="D37" s="30" t="s">
        <v>8</v>
      </c>
      <c r="F37" s="8">
        <v>16</v>
      </c>
      <c r="G37" s="8">
        <v>16</v>
      </c>
      <c r="H37" s="9">
        <v>16</v>
      </c>
      <c r="I37" s="9">
        <v>16</v>
      </c>
      <c r="J37" s="9"/>
      <c r="K37" s="9"/>
      <c r="L37" s="9"/>
      <c r="M37" s="9"/>
      <c r="N37" s="9"/>
      <c r="O37" s="9"/>
    </row>
    <row r="38" spans="1:15" s="2" customFormat="1" x14ac:dyDescent="0.15">
      <c r="A38" s="3">
        <f t="shared" si="1"/>
        <v>37</v>
      </c>
      <c r="B38" s="51" t="s">
        <v>50</v>
      </c>
      <c r="C38" s="7" t="s">
        <v>76</v>
      </c>
      <c r="D38" s="50" t="s">
        <v>7</v>
      </c>
      <c r="F38" s="8">
        <v>8</v>
      </c>
      <c r="G38" s="8">
        <v>8</v>
      </c>
      <c r="H38" s="9">
        <v>8</v>
      </c>
      <c r="I38" s="9">
        <v>8</v>
      </c>
      <c r="J38" s="9"/>
      <c r="K38" s="9"/>
      <c r="L38" s="9"/>
      <c r="M38" s="9"/>
      <c r="N38" s="9"/>
      <c r="O38" s="9"/>
    </row>
    <row r="39" spans="1:15" s="2" customFormat="1" x14ac:dyDescent="0.15">
      <c r="A39" s="3">
        <f t="shared" si="1"/>
        <v>38</v>
      </c>
      <c r="B39" s="51" t="s">
        <v>50</v>
      </c>
      <c r="C39" s="7" t="s">
        <v>77</v>
      </c>
      <c r="D39" s="30" t="s">
        <v>9</v>
      </c>
      <c r="F39" s="8">
        <v>1</v>
      </c>
      <c r="G39" s="8"/>
      <c r="H39" s="9"/>
      <c r="I39" s="9"/>
      <c r="J39" s="9"/>
      <c r="K39" s="9"/>
      <c r="L39" s="9"/>
      <c r="M39" s="9"/>
      <c r="N39" s="9"/>
      <c r="O39" s="9"/>
    </row>
    <row r="40" spans="1:15" s="2" customFormat="1" x14ac:dyDescent="0.15">
      <c r="A40" s="3">
        <f t="shared" si="1"/>
        <v>39</v>
      </c>
      <c r="B40" s="51" t="s">
        <v>50</v>
      </c>
      <c r="C40" s="7" t="s">
        <v>78</v>
      </c>
      <c r="D40" s="30" t="s">
        <v>9</v>
      </c>
      <c r="F40" s="8">
        <v>1</v>
      </c>
      <c r="G40" s="8"/>
      <c r="H40" s="9"/>
      <c r="I40" s="9"/>
      <c r="J40" s="9"/>
      <c r="K40" s="9"/>
      <c r="L40" s="9"/>
      <c r="M40" s="9"/>
      <c r="N40" s="9"/>
      <c r="O40" s="9"/>
    </row>
    <row r="41" spans="1:15" s="2" customFormat="1" x14ac:dyDescent="0.15">
      <c r="A41" s="3">
        <f t="shared" si="1"/>
        <v>40</v>
      </c>
      <c r="B41" s="51" t="s">
        <v>50</v>
      </c>
      <c r="C41" s="7" t="s">
        <v>79</v>
      </c>
      <c r="D41" s="30" t="s">
        <v>9</v>
      </c>
      <c r="F41" s="8"/>
      <c r="G41" s="8">
        <v>3</v>
      </c>
      <c r="H41" s="9"/>
      <c r="I41" s="9"/>
      <c r="J41" s="9"/>
      <c r="K41" s="9"/>
      <c r="L41" s="9"/>
      <c r="M41" s="9"/>
      <c r="N41" s="9"/>
      <c r="O41" s="9"/>
    </row>
    <row r="42" spans="1:15" s="2" customFormat="1" x14ac:dyDescent="0.15">
      <c r="A42" s="3">
        <f t="shared" si="1"/>
        <v>41</v>
      </c>
      <c r="B42" s="51" t="s">
        <v>50</v>
      </c>
      <c r="C42" s="7" t="s">
        <v>80</v>
      </c>
      <c r="D42" s="30" t="s">
        <v>9</v>
      </c>
      <c r="F42" s="8"/>
      <c r="G42" s="8">
        <v>1</v>
      </c>
      <c r="H42" s="9"/>
      <c r="I42" s="9"/>
      <c r="J42" s="9"/>
      <c r="K42" s="9"/>
      <c r="L42" s="9"/>
      <c r="M42" s="9"/>
      <c r="N42" s="9"/>
      <c r="O42" s="9"/>
    </row>
    <row r="43" spans="1:15" s="2" customFormat="1" x14ac:dyDescent="0.15">
      <c r="A43" s="3">
        <f t="shared" si="1"/>
        <v>42</v>
      </c>
      <c r="B43" s="51" t="s">
        <v>50</v>
      </c>
      <c r="C43" s="7" t="s">
        <v>81</v>
      </c>
      <c r="D43" s="30" t="s">
        <v>9</v>
      </c>
      <c r="F43" s="8"/>
      <c r="G43" s="8">
        <v>3</v>
      </c>
      <c r="H43" s="9"/>
      <c r="I43" s="9"/>
      <c r="J43" s="9"/>
      <c r="K43" s="9"/>
      <c r="L43" s="9"/>
      <c r="M43" s="9"/>
      <c r="N43" s="9"/>
      <c r="O43" s="9"/>
    </row>
    <row r="44" spans="1:15" s="2" customFormat="1" x14ac:dyDescent="0.15">
      <c r="A44" s="3">
        <f t="shared" si="1"/>
        <v>43</v>
      </c>
      <c r="B44" s="51" t="s">
        <v>50</v>
      </c>
      <c r="C44" s="7" t="s">
        <v>82</v>
      </c>
      <c r="D44" s="30" t="s">
        <v>8</v>
      </c>
      <c r="F44" s="8"/>
      <c r="G44" s="8"/>
      <c r="H44" s="9">
        <v>3</v>
      </c>
      <c r="I44" s="9">
        <v>3</v>
      </c>
      <c r="J44" s="9"/>
      <c r="K44" s="9"/>
      <c r="L44" s="9"/>
      <c r="M44" s="9"/>
      <c r="N44" s="9"/>
      <c r="O44" s="9"/>
    </row>
    <row r="45" spans="1:15" s="2" customFormat="1" x14ac:dyDescent="0.15">
      <c r="A45" s="3">
        <f t="shared" ref="A45:A77" si="2">ROW()-1</f>
        <v>44</v>
      </c>
      <c r="B45" s="51" t="s">
        <v>50</v>
      </c>
      <c r="C45" s="7" t="s">
        <v>94</v>
      </c>
      <c r="D45" s="30" t="s">
        <v>8</v>
      </c>
      <c r="F45" s="8"/>
      <c r="G45" s="8"/>
      <c r="H45" s="9">
        <v>3</v>
      </c>
      <c r="I45" s="9">
        <v>3</v>
      </c>
      <c r="J45" s="9"/>
      <c r="K45" s="9"/>
      <c r="L45" s="9"/>
      <c r="M45" s="9"/>
      <c r="N45" s="9"/>
      <c r="O45" s="9"/>
    </row>
    <row r="46" spans="1:15" s="2" customFormat="1" x14ac:dyDescent="0.15">
      <c r="A46" s="3">
        <f t="shared" si="2"/>
        <v>45</v>
      </c>
      <c r="B46" s="51" t="s">
        <v>51</v>
      </c>
      <c r="C46" s="50" t="s">
        <v>55</v>
      </c>
      <c r="D46" s="30" t="s">
        <v>7</v>
      </c>
      <c r="F46" s="31">
        <v>4</v>
      </c>
      <c r="G46" s="31">
        <v>4</v>
      </c>
      <c r="H46" s="9">
        <v>4</v>
      </c>
      <c r="I46" s="9">
        <v>4</v>
      </c>
      <c r="J46" s="9"/>
      <c r="K46" s="9"/>
      <c r="L46" s="9"/>
      <c r="M46" s="9"/>
      <c r="N46" s="9"/>
      <c r="O46" s="9"/>
    </row>
    <row r="47" spans="1:15" s="2" customFormat="1" x14ac:dyDescent="0.15">
      <c r="A47" s="3">
        <f t="shared" si="2"/>
        <v>46</v>
      </c>
      <c r="B47" s="51" t="s">
        <v>51</v>
      </c>
      <c r="C47" s="50" t="s">
        <v>56</v>
      </c>
      <c r="D47" s="30" t="s">
        <v>9</v>
      </c>
      <c r="F47" s="8"/>
      <c r="G47" s="8"/>
      <c r="H47" s="9"/>
      <c r="I47" s="9"/>
      <c r="J47" s="9"/>
      <c r="K47" s="9"/>
      <c r="L47" s="9"/>
      <c r="M47" s="9"/>
      <c r="N47" s="9"/>
      <c r="O47" s="9"/>
    </row>
    <row r="48" spans="1:15" s="2" customFormat="1" x14ac:dyDescent="0.15">
      <c r="A48" s="3">
        <f t="shared" si="2"/>
        <v>47</v>
      </c>
      <c r="B48" s="51" t="s">
        <v>51</v>
      </c>
      <c r="C48" s="50" t="s">
        <v>57</v>
      </c>
      <c r="D48" s="30" t="s">
        <v>9</v>
      </c>
      <c r="F48" s="8"/>
      <c r="G48" s="8"/>
      <c r="H48" s="9"/>
      <c r="I48" s="9"/>
      <c r="J48" s="9"/>
      <c r="K48" s="9"/>
      <c r="L48" s="9"/>
      <c r="M48" s="9"/>
      <c r="N48" s="9"/>
      <c r="O48" s="9"/>
    </row>
    <row r="49" spans="1:15" s="2" customFormat="1" x14ac:dyDescent="0.15">
      <c r="A49" s="3">
        <f t="shared" si="2"/>
        <v>48</v>
      </c>
      <c r="B49" s="51" t="s">
        <v>51</v>
      </c>
      <c r="C49" s="50" t="s">
        <v>58</v>
      </c>
      <c r="D49" s="30" t="s">
        <v>8</v>
      </c>
      <c r="F49" s="8"/>
      <c r="G49" s="8"/>
      <c r="H49" s="9"/>
      <c r="I49" s="9">
        <v>1</v>
      </c>
      <c r="J49" s="9"/>
      <c r="K49" s="9"/>
      <c r="L49" s="9"/>
      <c r="M49" s="9"/>
      <c r="N49" s="9"/>
      <c r="O49" s="9"/>
    </row>
    <row r="50" spans="1:15" s="2" customFormat="1" x14ac:dyDescent="0.15">
      <c r="A50" s="3">
        <f t="shared" si="2"/>
        <v>49</v>
      </c>
      <c r="B50" s="51" t="s">
        <v>51</v>
      </c>
      <c r="C50" s="50" t="s">
        <v>59</v>
      </c>
      <c r="D50" s="30" t="s">
        <v>8</v>
      </c>
      <c r="F50" s="8"/>
      <c r="G50" s="8"/>
      <c r="H50" s="9"/>
      <c r="I50" s="9">
        <v>6</v>
      </c>
      <c r="J50" s="9"/>
      <c r="K50" s="9"/>
      <c r="L50" s="9"/>
      <c r="M50" s="9"/>
      <c r="N50" s="9"/>
      <c r="O50" s="9"/>
    </row>
    <row r="51" spans="1:15" s="2" customFormat="1" x14ac:dyDescent="0.15">
      <c r="A51" s="3">
        <f t="shared" si="2"/>
        <v>50</v>
      </c>
      <c r="B51" s="51" t="s">
        <v>51</v>
      </c>
      <c r="C51" s="50" t="s">
        <v>60</v>
      </c>
      <c r="D51" s="30" t="s">
        <v>8</v>
      </c>
      <c r="E51" s="49"/>
      <c r="F51" s="8"/>
      <c r="G51" s="8"/>
      <c r="H51" s="9"/>
      <c r="I51" s="9">
        <v>2</v>
      </c>
      <c r="J51" s="9"/>
      <c r="K51" s="9"/>
      <c r="L51" s="9"/>
      <c r="M51" s="9"/>
      <c r="N51" s="9"/>
      <c r="O51" s="9"/>
    </row>
    <row r="52" spans="1:15" s="2" customFormat="1" x14ac:dyDescent="0.15">
      <c r="A52" s="3">
        <f t="shared" si="2"/>
        <v>51</v>
      </c>
      <c r="B52" s="51" t="s">
        <v>51</v>
      </c>
      <c r="C52" s="50" t="s">
        <v>61</v>
      </c>
      <c r="D52" s="30" t="s">
        <v>8</v>
      </c>
      <c r="E52" s="49"/>
      <c r="F52" s="8"/>
      <c r="G52" s="8"/>
      <c r="H52" s="9"/>
      <c r="I52" s="9">
        <v>2</v>
      </c>
      <c r="J52" s="9"/>
      <c r="K52" s="9"/>
      <c r="L52" s="9"/>
      <c r="M52" s="9"/>
      <c r="N52" s="9"/>
      <c r="O52" s="9"/>
    </row>
    <row r="53" spans="1:15" s="2" customFormat="1" x14ac:dyDescent="0.15">
      <c r="A53" s="3">
        <f t="shared" si="2"/>
        <v>52</v>
      </c>
      <c r="B53" s="51" t="s">
        <v>51</v>
      </c>
      <c r="C53" s="50" t="s">
        <v>62</v>
      </c>
      <c r="D53" s="30" t="s">
        <v>8</v>
      </c>
      <c r="E53" s="49"/>
      <c r="F53" s="8"/>
      <c r="G53" s="8"/>
      <c r="H53" s="9"/>
      <c r="I53" s="9">
        <v>2</v>
      </c>
      <c r="J53" s="9"/>
      <c r="K53" s="9"/>
      <c r="L53" s="9"/>
      <c r="M53" s="9"/>
      <c r="N53" s="9"/>
      <c r="O53" s="9"/>
    </row>
    <row r="54" spans="1:15" s="2" customFormat="1" x14ac:dyDescent="0.15">
      <c r="A54" s="3">
        <f t="shared" si="2"/>
        <v>53</v>
      </c>
      <c r="B54" s="51" t="s">
        <v>51</v>
      </c>
      <c r="C54" s="50" t="s">
        <v>63</v>
      </c>
      <c r="D54" s="30" t="s">
        <v>8</v>
      </c>
      <c r="E54" s="49"/>
      <c r="F54" s="8"/>
      <c r="G54" s="8"/>
      <c r="H54" s="9"/>
      <c r="I54" s="9">
        <v>2</v>
      </c>
      <c r="J54" s="9"/>
      <c r="K54" s="9"/>
      <c r="L54" s="9"/>
      <c r="M54" s="9"/>
      <c r="N54" s="9"/>
      <c r="O54" s="9"/>
    </row>
    <row r="55" spans="1:15" s="2" customFormat="1" x14ac:dyDescent="0.15">
      <c r="A55" s="3">
        <f t="shared" si="2"/>
        <v>54</v>
      </c>
      <c r="B55" s="51" t="s">
        <v>51</v>
      </c>
      <c r="C55" s="50" t="s">
        <v>64</v>
      </c>
      <c r="D55" s="30" t="s">
        <v>7</v>
      </c>
      <c r="E55" s="49"/>
      <c r="F55" s="8"/>
      <c r="G55" s="8"/>
      <c r="H55" s="9"/>
      <c r="I55" s="9">
        <v>1</v>
      </c>
      <c r="J55" s="9"/>
      <c r="K55" s="9"/>
      <c r="L55" s="9"/>
      <c r="M55" s="9"/>
      <c r="N55" s="9"/>
      <c r="O55" s="9"/>
    </row>
    <row r="56" spans="1:15" s="2" customFormat="1" x14ac:dyDescent="0.15">
      <c r="A56" s="3">
        <f t="shared" si="2"/>
        <v>55</v>
      </c>
      <c r="B56" s="51" t="s">
        <v>51</v>
      </c>
      <c r="C56" s="50" t="s">
        <v>65</v>
      </c>
      <c r="D56" s="30" t="s">
        <v>9</v>
      </c>
      <c r="F56" s="8">
        <v>16</v>
      </c>
      <c r="G56" s="8">
        <v>16</v>
      </c>
      <c r="H56" s="9">
        <v>16</v>
      </c>
      <c r="I56" s="9"/>
      <c r="J56" s="9"/>
      <c r="K56" s="9"/>
      <c r="L56" s="9"/>
      <c r="M56" s="9"/>
      <c r="N56" s="9"/>
      <c r="O56" s="9"/>
    </row>
    <row r="57" spans="1:15" s="2" customFormat="1" x14ac:dyDescent="0.15">
      <c r="A57" s="3">
        <f t="shared" si="2"/>
        <v>56</v>
      </c>
      <c r="B57" s="51" t="s">
        <v>51</v>
      </c>
      <c r="C57" s="50" t="s">
        <v>66</v>
      </c>
      <c r="D57" s="30" t="s">
        <v>9</v>
      </c>
      <c r="F57" s="8">
        <v>16</v>
      </c>
      <c r="G57" s="8">
        <v>16</v>
      </c>
      <c r="H57" s="9">
        <v>16</v>
      </c>
      <c r="I57" s="9"/>
      <c r="J57" s="9"/>
      <c r="K57" s="9"/>
      <c r="L57" s="9"/>
      <c r="M57" s="9"/>
      <c r="N57" s="9"/>
      <c r="O57" s="9"/>
    </row>
    <row r="58" spans="1:15" s="2" customFormat="1" x14ac:dyDescent="0.15">
      <c r="A58" s="3">
        <f t="shared" si="2"/>
        <v>57</v>
      </c>
      <c r="B58" s="51" t="s">
        <v>51</v>
      </c>
      <c r="C58" s="50" t="s">
        <v>67</v>
      </c>
      <c r="D58" s="50" t="s">
        <v>9</v>
      </c>
      <c r="F58" s="8">
        <v>8</v>
      </c>
      <c r="G58" s="8">
        <v>8</v>
      </c>
      <c r="H58" s="9">
        <v>8</v>
      </c>
      <c r="I58" s="9"/>
      <c r="J58" s="9"/>
      <c r="K58" s="9"/>
      <c r="L58" s="9"/>
      <c r="M58" s="9"/>
      <c r="N58" s="9"/>
      <c r="O58" s="9"/>
    </row>
    <row r="59" spans="1:15" s="2" customFormat="1" x14ac:dyDescent="0.15">
      <c r="A59" s="3">
        <f t="shared" si="2"/>
        <v>58</v>
      </c>
      <c r="B59" s="51" t="s">
        <v>51</v>
      </c>
      <c r="C59" s="50" t="s">
        <v>67</v>
      </c>
      <c r="D59" s="30" t="s">
        <v>9</v>
      </c>
      <c r="F59" s="8"/>
      <c r="G59" s="8"/>
      <c r="H59" s="9">
        <v>12</v>
      </c>
      <c r="I59" s="9"/>
      <c r="J59" s="9"/>
      <c r="K59" s="9"/>
      <c r="L59" s="9"/>
      <c r="M59" s="9"/>
      <c r="N59" s="9"/>
      <c r="O59" s="9"/>
    </row>
    <row r="60" spans="1:15" s="2" customFormat="1" x14ac:dyDescent="0.15">
      <c r="A60" s="3">
        <f t="shared" si="2"/>
        <v>59</v>
      </c>
      <c r="B60" s="51" t="s">
        <v>52</v>
      </c>
      <c r="C60" s="50" t="s">
        <v>55</v>
      </c>
      <c r="D60" s="30" t="s">
        <v>9</v>
      </c>
      <c r="F60" s="8">
        <v>1</v>
      </c>
      <c r="G60" s="8"/>
      <c r="H60" s="9"/>
      <c r="I60" s="9"/>
      <c r="J60" s="9"/>
      <c r="K60" s="9"/>
      <c r="L60" s="9"/>
      <c r="M60" s="9"/>
      <c r="N60" s="9"/>
      <c r="O60" s="9"/>
    </row>
    <row r="61" spans="1:15" s="2" customFormat="1" x14ac:dyDescent="0.15">
      <c r="A61" s="3">
        <f t="shared" si="2"/>
        <v>60</v>
      </c>
      <c r="B61" s="51" t="s">
        <v>52</v>
      </c>
      <c r="C61" s="50" t="s">
        <v>56</v>
      </c>
      <c r="D61" s="50" t="s">
        <v>8</v>
      </c>
      <c r="F61" s="8">
        <v>16</v>
      </c>
      <c r="G61" s="8">
        <v>16</v>
      </c>
      <c r="H61" s="9">
        <v>16</v>
      </c>
      <c r="I61" s="9">
        <v>14</v>
      </c>
      <c r="J61" s="9"/>
      <c r="K61" s="9"/>
      <c r="L61" s="9"/>
      <c r="M61" s="9"/>
      <c r="N61" s="9"/>
      <c r="O61" s="9"/>
    </row>
    <row r="62" spans="1:15" s="2" customFormat="1" x14ac:dyDescent="0.15">
      <c r="A62" s="3">
        <f t="shared" si="2"/>
        <v>61</v>
      </c>
      <c r="B62" s="51" t="s">
        <v>52</v>
      </c>
      <c r="C62" s="50" t="s">
        <v>57</v>
      </c>
      <c r="D62" s="50" t="s">
        <v>8</v>
      </c>
      <c r="F62" s="8">
        <v>16</v>
      </c>
      <c r="G62" s="8">
        <v>16</v>
      </c>
      <c r="H62" s="9">
        <v>16</v>
      </c>
      <c r="I62" s="9">
        <v>16</v>
      </c>
      <c r="J62" s="9"/>
      <c r="K62" s="9"/>
      <c r="L62" s="9"/>
      <c r="M62" s="9"/>
      <c r="N62" s="9"/>
      <c r="O62" s="9"/>
    </row>
    <row r="63" spans="1:15" s="2" customFormat="1" x14ac:dyDescent="0.15">
      <c r="A63" s="3">
        <f t="shared" si="2"/>
        <v>62</v>
      </c>
      <c r="B63" s="51" t="s">
        <v>52</v>
      </c>
      <c r="C63" s="50" t="s">
        <v>58</v>
      </c>
      <c r="D63" s="30" t="s">
        <v>8</v>
      </c>
      <c r="F63" s="8">
        <v>8</v>
      </c>
      <c r="G63" s="8">
        <v>8</v>
      </c>
      <c r="H63" s="9">
        <v>8</v>
      </c>
      <c r="I63" s="9">
        <v>8</v>
      </c>
      <c r="J63" s="9"/>
      <c r="K63" s="9"/>
      <c r="L63" s="9"/>
      <c r="M63" s="9"/>
      <c r="N63" s="9"/>
      <c r="O63" s="9"/>
    </row>
    <row r="64" spans="1:15" s="2" customFormat="1" x14ac:dyDescent="0.15">
      <c r="A64" s="3">
        <f t="shared" si="2"/>
        <v>63</v>
      </c>
      <c r="B64" s="51" t="s">
        <v>53</v>
      </c>
      <c r="C64" s="50" t="s">
        <v>55</v>
      </c>
      <c r="D64" s="30" t="s">
        <v>8</v>
      </c>
      <c r="F64" s="8">
        <v>8</v>
      </c>
      <c r="G64" s="8">
        <v>4</v>
      </c>
      <c r="H64" s="9">
        <v>1</v>
      </c>
      <c r="I64" s="9">
        <v>1</v>
      </c>
      <c r="J64" s="9"/>
      <c r="K64" s="9"/>
      <c r="L64" s="9"/>
      <c r="M64" s="9"/>
      <c r="N64" s="9"/>
      <c r="O64" s="9"/>
    </row>
    <row r="65" spans="1:15" s="2" customFormat="1" x14ac:dyDescent="0.15">
      <c r="A65" s="3">
        <f t="shared" si="2"/>
        <v>64</v>
      </c>
      <c r="B65" s="51" t="s">
        <v>53</v>
      </c>
      <c r="C65" s="50" t="s">
        <v>56</v>
      </c>
      <c r="D65" s="30" t="s">
        <v>7</v>
      </c>
      <c r="F65" s="8">
        <v>1</v>
      </c>
      <c r="G65" s="8">
        <v>1</v>
      </c>
      <c r="H65" s="9">
        <v>1</v>
      </c>
      <c r="I65" s="9">
        <v>1</v>
      </c>
      <c r="J65" s="9"/>
      <c r="K65" s="9"/>
      <c r="L65" s="9"/>
      <c r="M65" s="9"/>
      <c r="N65" s="9"/>
      <c r="O65" s="9"/>
    </row>
    <row r="66" spans="1:15" s="2" customFormat="1" x14ac:dyDescent="0.15">
      <c r="A66" s="3">
        <f t="shared" si="2"/>
        <v>65</v>
      </c>
      <c r="B66" s="51" t="s">
        <v>53</v>
      </c>
      <c r="C66" s="50" t="s">
        <v>57</v>
      </c>
      <c r="D66" s="30" t="s">
        <v>9</v>
      </c>
      <c r="F66" s="8">
        <v>2</v>
      </c>
      <c r="G66" s="8">
        <v>1</v>
      </c>
      <c r="H66" s="9"/>
      <c r="I66" s="9"/>
      <c r="J66" s="9"/>
      <c r="K66" s="9"/>
      <c r="L66" s="9"/>
      <c r="M66" s="9"/>
      <c r="N66" s="9"/>
      <c r="O66" s="9"/>
    </row>
    <row r="67" spans="1:15" s="2" customFormat="1" x14ac:dyDescent="0.15">
      <c r="A67" s="3">
        <f t="shared" si="2"/>
        <v>66</v>
      </c>
      <c r="B67" s="51" t="s">
        <v>53</v>
      </c>
      <c r="C67" s="50" t="s">
        <v>58</v>
      </c>
      <c r="D67" s="30" t="s">
        <v>7</v>
      </c>
      <c r="F67" s="8">
        <v>4</v>
      </c>
      <c r="G67" s="8">
        <v>4</v>
      </c>
      <c r="H67" s="9">
        <v>4</v>
      </c>
      <c r="I67" s="9">
        <v>4</v>
      </c>
      <c r="J67" s="9"/>
      <c r="K67" s="9"/>
      <c r="L67" s="9"/>
      <c r="M67" s="9"/>
      <c r="N67" s="9"/>
      <c r="O67" s="9"/>
    </row>
    <row r="68" spans="1:15" s="2" customFormat="1" x14ac:dyDescent="0.15">
      <c r="A68" s="3">
        <f t="shared" si="2"/>
        <v>67</v>
      </c>
      <c r="B68" s="51" t="s">
        <v>53</v>
      </c>
      <c r="C68" s="50" t="s">
        <v>59</v>
      </c>
      <c r="D68" s="30" t="s">
        <v>8</v>
      </c>
      <c r="E68" s="49"/>
      <c r="F68" s="8">
        <v>2</v>
      </c>
      <c r="G68" s="8">
        <v>2</v>
      </c>
      <c r="H68" s="9">
        <v>2</v>
      </c>
      <c r="I68" s="9">
        <v>2</v>
      </c>
      <c r="J68" s="9"/>
      <c r="K68" s="9"/>
      <c r="L68" s="9"/>
      <c r="M68" s="9"/>
      <c r="N68" s="9"/>
      <c r="O68" s="9"/>
    </row>
    <row r="69" spans="1:15" s="2" customFormat="1" x14ac:dyDescent="0.15">
      <c r="A69" s="3">
        <f t="shared" si="2"/>
        <v>68</v>
      </c>
      <c r="B69" s="51" t="s">
        <v>53</v>
      </c>
      <c r="C69" s="50" t="s">
        <v>60</v>
      </c>
      <c r="D69" s="30" t="s">
        <v>8</v>
      </c>
      <c r="F69" s="8">
        <v>1</v>
      </c>
      <c r="G69" s="8">
        <v>1</v>
      </c>
      <c r="H69" s="9">
        <v>1</v>
      </c>
      <c r="I69" s="9">
        <v>1</v>
      </c>
      <c r="J69" s="9"/>
      <c r="K69" s="9"/>
      <c r="L69" s="9"/>
      <c r="M69" s="9"/>
      <c r="N69" s="9"/>
      <c r="O69" s="9"/>
    </row>
    <row r="70" spans="1:15" s="2" customFormat="1" x14ac:dyDescent="0.15">
      <c r="A70" s="3">
        <f t="shared" si="2"/>
        <v>69</v>
      </c>
      <c r="B70" s="51" t="s">
        <v>53</v>
      </c>
      <c r="C70" s="50" t="s">
        <v>61</v>
      </c>
      <c r="D70" s="30" t="s">
        <v>7</v>
      </c>
      <c r="F70" s="8"/>
      <c r="G70" s="8"/>
      <c r="H70" s="9"/>
      <c r="I70" s="9">
        <v>4</v>
      </c>
      <c r="J70" s="9"/>
      <c r="K70" s="9"/>
      <c r="L70" s="9"/>
      <c r="M70" s="9"/>
      <c r="N70" s="9"/>
      <c r="O70" s="9"/>
    </row>
    <row r="71" spans="1:15" s="2" customFormat="1" x14ac:dyDescent="0.15">
      <c r="A71" s="3">
        <f t="shared" si="2"/>
        <v>70</v>
      </c>
      <c r="B71" s="51" t="s">
        <v>53</v>
      </c>
      <c r="C71" s="50" t="s">
        <v>62</v>
      </c>
      <c r="D71" s="30" t="s">
        <v>7</v>
      </c>
      <c r="F71" s="8">
        <v>1</v>
      </c>
      <c r="G71" s="8">
        <v>1</v>
      </c>
      <c r="H71" s="9">
        <v>1</v>
      </c>
      <c r="I71" s="9">
        <v>1</v>
      </c>
      <c r="J71" s="9"/>
      <c r="K71" s="9"/>
      <c r="L71" s="9"/>
      <c r="M71" s="9"/>
      <c r="N71" s="9"/>
      <c r="O71" s="9"/>
    </row>
    <row r="72" spans="1:15" s="2" customFormat="1" x14ac:dyDescent="0.15">
      <c r="A72" s="3">
        <f t="shared" si="2"/>
        <v>71</v>
      </c>
      <c r="B72" s="51" t="s">
        <v>53</v>
      </c>
      <c r="C72" s="50" t="s">
        <v>63</v>
      </c>
      <c r="D72" s="30" t="s">
        <v>7</v>
      </c>
      <c r="F72" s="8">
        <v>12</v>
      </c>
      <c r="G72" s="8">
        <v>12</v>
      </c>
      <c r="H72" s="9">
        <v>12</v>
      </c>
      <c r="I72" s="9">
        <v>12</v>
      </c>
      <c r="J72" s="9"/>
      <c r="K72" s="9"/>
      <c r="L72" s="9"/>
      <c r="M72" s="9"/>
      <c r="N72" s="9"/>
      <c r="O72" s="9"/>
    </row>
    <row r="73" spans="1:15" s="2" customFormat="1" x14ac:dyDescent="0.15">
      <c r="A73" s="3">
        <f t="shared" si="2"/>
        <v>72</v>
      </c>
      <c r="B73" s="51" t="s">
        <v>54</v>
      </c>
      <c r="C73" s="50" t="s">
        <v>55</v>
      </c>
      <c r="D73" s="7" t="s">
        <v>9</v>
      </c>
      <c r="F73" s="8">
        <v>3</v>
      </c>
      <c r="G73" s="8"/>
      <c r="H73" s="9"/>
      <c r="I73" s="9"/>
      <c r="J73" s="9"/>
      <c r="K73" s="9"/>
      <c r="L73" s="9"/>
      <c r="M73" s="9"/>
      <c r="N73" s="9"/>
      <c r="O73" s="9"/>
    </row>
    <row r="74" spans="1:15" s="2" customFormat="1" x14ac:dyDescent="0.15">
      <c r="A74" s="3">
        <f t="shared" si="2"/>
        <v>73</v>
      </c>
      <c r="B74" s="51" t="s">
        <v>54</v>
      </c>
      <c r="C74" s="50" t="s">
        <v>55</v>
      </c>
      <c r="D74" s="30" t="s">
        <v>7</v>
      </c>
      <c r="F74" s="8">
        <v>4</v>
      </c>
      <c r="G74" s="8">
        <v>4</v>
      </c>
      <c r="H74" s="9">
        <v>4</v>
      </c>
      <c r="I74" s="9">
        <v>4</v>
      </c>
      <c r="J74" s="9"/>
      <c r="K74" s="9"/>
      <c r="L74" s="9"/>
      <c r="M74" s="9"/>
      <c r="N74" s="9"/>
      <c r="O74" s="9"/>
    </row>
    <row r="75" spans="1:15" s="2" customFormat="1" x14ac:dyDescent="0.15">
      <c r="A75" s="3">
        <f t="shared" si="2"/>
        <v>74</v>
      </c>
      <c r="B75" s="51" t="s">
        <v>54</v>
      </c>
      <c r="C75" s="50" t="s">
        <v>55</v>
      </c>
      <c r="D75" s="30" t="s">
        <v>9</v>
      </c>
      <c r="F75" s="8">
        <v>2</v>
      </c>
      <c r="G75" s="8">
        <v>2</v>
      </c>
      <c r="H75" s="9"/>
      <c r="I75" s="9"/>
      <c r="J75" s="9"/>
      <c r="K75" s="9"/>
      <c r="L75" s="9"/>
      <c r="M75" s="9"/>
      <c r="N75" s="9"/>
      <c r="O75" s="9"/>
    </row>
    <row r="76" spans="1:15" s="2" customFormat="1" x14ac:dyDescent="0.15">
      <c r="A76" s="3">
        <f t="shared" si="2"/>
        <v>75</v>
      </c>
      <c r="B76" s="51" t="s">
        <v>54</v>
      </c>
      <c r="C76" s="50" t="s">
        <v>55</v>
      </c>
      <c r="D76" s="30" t="s">
        <v>8</v>
      </c>
      <c r="F76" s="8">
        <v>4</v>
      </c>
      <c r="G76" s="8">
        <v>4</v>
      </c>
      <c r="H76" s="9">
        <v>4</v>
      </c>
      <c r="I76" s="9">
        <v>4</v>
      </c>
      <c r="J76" s="9"/>
      <c r="K76" s="9"/>
      <c r="L76" s="9"/>
      <c r="M76" s="9"/>
      <c r="N76" s="9"/>
      <c r="O76" s="9"/>
    </row>
    <row r="77" spans="1:15" s="2" customFormat="1" x14ac:dyDescent="0.15">
      <c r="A77" s="3">
        <f t="shared" si="2"/>
        <v>76</v>
      </c>
      <c r="B77" s="51" t="s">
        <v>54</v>
      </c>
      <c r="C77" s="50" t="s">
        <v>55</v>
      </c>
      <c r="D77" s="30" t="s">
        <v>7</v>
      </c>
      <c r="F77" s="8">
        <v>4</v>
      </c>
      <c r="G77" s="8">
        <v>4</v>
      </c>
      <c r="H77" s="9">
        <v>4</v>
      </c>
      <c r="I77" s="9">
        <v>4</v>
      </c>
      <c r="J77" s="9"/>
      <c r="K77" s="9"/>
      <c r="L77" s="9"/>
      <c r="M77" s="9"/>
      <c r="N77" s="9"/>
      <c r="O77" s="9"/>
    </row>
    <row r="78" spans="1:15" s="2" customFormat="1" x14ac:dyDescent="0.15">
      <c r="A78" s="3">
        <f t="shared" ref="A78:A95" si="3">ROW()-1</f>
        <v>77</v>
      </c>
      <c r="B78" s="51" t="s">
        <v>54</v>
      </c>
      <c r="C78" s="50" t="s">
        <v>55</v>
      </c>
      <c r="D78" s="30" t="s">
        <v>9</v>
      </c>
      <c r="F78" s="8">
        <v>1</v>
      </c>
      <c r="G78" s="8"/>
      <c r="H78" s="9"/>
      <c r="I78" s="9"/>
      <c r="J78" s="9"/>
      <c r="K78" s="9"/>
      <c r="L78" s="9"/>
      <c r="M78" s="9"/>
      <c r="N78" s="9"/>
      <c r="O78" s="9"/>
    </row>
    <row r="79" spans="1:15" s="2" customFormat="1" x14ac:dyDescent="0.15">
      <c r="A79" s="3">
        <f t="shared" si="3"/>
        <v>78</v>
      </c>
      <c r="B79" s="51" t="s">
        <v>54</v>
      </c>
      <c r="C79" s="50" t="s">
        <v>55</v>
      </c>
      <c r="D79" s="30" t="s">
        <v>9</v>
      </c>
      <c r="F79" s="8"/>
      <c r="G79" s="8">
        <v>3</v>
      </c>
      <c r="H79" s="9">
        <v>3</v>
      </c>
      <c r="I79" s="9"/>
      <c r="J79" s="9"/>
      <c r="K79" s="9"/>
      <c r="L79" s="9"/>
      <c r="M79" s="9"/>
      <c r="N79" s="9"/>
      <c r="O79" s="9"/>
    </row>
    <row r="80" spans="1:15" s="2" customFormat="1" x14ac:dyDescent="0.15">
      <c r="A80" s="3">
        <f t="shared" si="3"/>
        <v>79</v>
      </c>
      <c r="B80" s="51" t="s">
        <v>54</v>
      </c>
      <c r="C80" s="50" t="s">
        <v>55</v>
      </c>
      <c r="D80" s="30" t="s">
        <v>8</v>
      </c>
      <c r="F80" s="8"/>
      <c r="G80" s="8"/>
      <c r="H80" s="9">
        <v>1</v>
      </c>
      <c r="I80" s="9">
        <v>1</v>
      </c>
      <c r="J80" s="9"/>
      <c r="K80" s="9"/>
      <c r="L80" s="9"/>
      <c r="M80" s="9"/>
      <c r="N80" s="9"/>
      <c r="O80" s="9"/>
    </row>
    <row r="81" spans="1:15" s="2" customFormat="1" x14ac:dyDescent="0.15">
      <c r="A81" s="3">
        <f t="shared" si="3"/>
        <v>80</v>
      </c>
      <c r="B81" s="28"/>
      <c r="C81" s="30"/>
      <c r="D81" s="30"/>
      <c r="F81" s="8"/>
      <c r="G81" s="8"/>
      <c r="H81" s="9"/>
      <c r="I81" s="9"/>
      <c r="J81" s="9"/>
      <c r="K81" s="9"/>
      <c r="L81" s="9"/>
      <c r="M81" s="9"/>
      <c r="N81" s="9"/>
      <c r="O81" s="9"/>
    </row>
    <row r="82" spans="1:15" s="2" customFormat="1" x14ac:dyDescent="0.15">
      <c r="A82" s="3">
        <f t="shared" si="3"/>
        <v>81</v>
      </c>
      <c r="B82" s="28"/>
      <c r="C82" s="30"/>
      <c r="D82" s="30"/>
      <c r="F82" s="8"/>
      <c r="G82" s="8"/>
      <c r="H82" s="9"/>
      <c r="I82" s="9"/>
      <c r="J82" s="9"/>
      <c r="K82" s="9"/>
      <c r="L82" s="9"/>
      <c r="M82" s="9"/>
      <c r="N82" s="9"/>
      <c r="O82" s="9"/>
    </row>
    <row r="83" spans="1:15" s="2" customFormat="1" x14ac:dyDescent="0.15">
      <c r="A83" s="3">
        <f t="shared" si="3"/>
        <v>82</v>
      </c>
      <c r="B83" s="28"/>
      <c r="C83" s="30"/>
      <c r="D83" s="30"/>
      <c r="F83" s="8"/>
      <c r="G83" s="8"/>
      <c r="H83" s="9"/>
      <c r="I83" s="9"/>
      <c r="J83" s="9"/>
      <c r="K83" s="9"/>
      <c r="L83" s="9"/>
      <c r="M83" s="9"/>
      <c r="N83" s="9"/>
      <c r="O83" s="9"/>
    </row>
    <row r="84" spans="1:15" s="2" customFormat="1" x14ac:dyDescent="0.15">
      <c r="A84" s="3">
        <f t="shared" si="3"/>
        <v>83</v>
      </c>
      <c r="B84" s="28"/>
      <c r="C84" s="30"/>
      <c r="D84" s="30"/>
      <c r="F84" s="8"/>
      <c r="G84" s="8"/>
      <c r="H84" s="9"/>
      <c r="I84" s="9"/>
      <c r="J84" s="9"/>
      <c r="K84" s="9"/>
      <c r="L84" s="9"/>
      <c r="M84" s="9"/>
      <c r="N84" s="9"/>
      <c r="O84" s="9"/>
    </row>
    <row r="85" spans="1:15" s="2" customFormat="1" x14ac:dyDescent="0.15">
      <c r="A85" s="3">
        <f t="shared" si="3"/>
        <v>84</v>
      </c>
      <c r="B85" s="28"/>
      <c r="C85" s="30"/>
      <c r="D85" s="30"/>
      <c r="F85" s="8"/>
      <c r="G85" s="8"/>
      <c r="H85" s="9"/>
      <c r="I85" s="9"/>
      <c r="J85" s="9"/>
      <c r="K85" s="9"/>
      <c r="L85" s="9"/>
      <c r="M85" s="9"/>
      <c r="N85" s="9"/>
      <c r="O85" s="9"/>
    </row>
    <row r="86" spans="1:15" s="2" customFormat="1" x14ac:dyDescent="0.15">
      <c r="A86" s="3">
        <f t="shared" si="3"/>
        <v>85</v>
      </c>
      <c r="B86" s="28"/>
      <c r="C86" s="30"/>
      <c r="D86" s="30"/>
      <c r="F86" s="8"/>
      <c r="G86" s="8"/>
      <c r="H86" s="9"/>
      <c r="I86" s="9"/>
      <c r="J86" s="9"/>
      <c r="K86" s="9"/>
      <c r="L86" s="9"/>
      <c r="M86" s="9"/>
      <c r="N86" s="9"/>
      <c r="O86" s="9"/>
    </row>
    <row r="87" spans="1:15" s="2" customFormat="1" x14ac:dyDescent="0.15">
      <c r="A87" s="3">
        <f t="shared" si="3"/>
        <v>86</v>
      </c>
      <c r="B87" s="28"/>
      <c r="C87" s="30"/>
      <c r="D87" s="30"/>
      <c r="F87" s="31"/>
      <c r="G87" s="31"/>
      <c r="H87" s="9"/>
      <c r="I87" s="9"/>
      <c r="J87" s="9"/>
      <c r="K87" s="9"/>
      <c r="L87" s="9"/>
      <c r="M87" s="9"/>
      <c r="N87" s="9"/>
      <c r="O87" s="9"/>
    </row>
    <row r="88" spans="1:15" s="2" customFormat="1" x14ac:dyDescent="0.15">
      <c r="A88" s="3">
        <f t="shared" si="3"/>
        <v>87</v>
      </c>
      <c r="B88" s="28"/>
      <c r="C88" s="30"/>
      <c r="D88" s="30"/>
      <c r="F88" s="8"/>
      <c r="G88" s="8"/>
      <c r="H88" s="9"/>
      <c r="I88" s="9"/>
      <c r="J88" s="9"/>
      <c r="K88" s="9"/>
      <c r="L88" s="9"/>
      <c r="M88" s="9"/>
      <c r="N88" s="9"/>
      <c r="O88" s="9"/>
    </row>
    <row r="89" spans="1:15" s="2" customFormat="1" ht="14" customHeight="1" x14ac:dyDescent="0.15">
      <c r="A89" s="3">
        <f t="shared" si="3"/>
        <v>88</v>
      </c>
      <c r="B89" s="27"/>
      <c r="C89" s="7"/>
      <c r="D89" s="7"/>
      <c r="F89" s="8"/>
      <c r="G89" s="9"/>
      <c r="H89" s="9"/>
      <c r="I89" s="9"/>
      <c r="J89" s="9"/>
      <c r="K89" s="9"/>
      <c r="L89" s="9"/>
      <c r="M89" s="9"/>
      <c r="N89" s="9"/>
      <c r="O89" s="9"/>
    </row>
    <row r="90" spans="1:15" s="2" customFormat="1" ht="14" customHeight="1" x14ac:dyDescent="0.15">
      <c r="A90" s="3">
        <f t="shared" si="3"/>
        <v>89</v>
      </c>
      <c r="B90" s="27"/>
      <c r="C90" s="7"/>
      <c r="D90" s="7"/>
      <c r="F90" s="8"/>
      <c r="G90" s="9"/>
      <c r="H90" s="9"/>
      <c r="I90" s="9"/>
      <c r="J90" s="9"/>
      <c r="K90" s="9"/>
      <c r="L90" s="9"/>
      <c r="M90" s="9"/>
      <c r="N90" s="9"/>
      <c r="O90" s="9"/>
    </row>
    <row r="91" spans="1:15" s="2" customFormat="1" ht="14" customHeight="1" x14ac:dyDescent="0.15">
      <c r="A91" s="3">
        <f t="shared" si="3"/>
        <v>90</v>
      </c>
      <c r="B91" s="27"/>
      <c r="C91" s="7"/>
      <c r="D91" s="7"/>
      <c r="F91" s="8"/>
      <c r="G91" s="9"/>
      <c r="H91" s="9"/>
      <c r="I91" s="9"/>
      <c r="J91" s="9"/>
      <c r="K91" s="9"/>
      <c r="L91" s="9"/>
      <c r="M91" s="9"/>
      <c r="N91" s="9"/>
      <c r="O91" s="9"/>
    </row>
    <row r="92" spans="1:15" s="2" customFormat="1" ht="14" customHeight="1" x14ac:dyDescent="0.15">
      <c r="A92" s="3">
        <f t="shared" si="3"/>
        <v>91</v>
      </c>
      <c r="B92" s="27"/>
      <c r="C92" s="7"/>
      <c r="D92" s="7"/>
      <c r="F92" s="8"/>
      <c r="G92" s="9"/>
      <c r="H92" s="9"/>
      <c r="I92" s="9"/>
      <c r="J92" s="9"/>
      <c r="K92" s="9"/>
      <c r="L92" s="9"/>
      <c r="M92" s="9"/>
      <c r="N92" s="9"/>
      <c r="O92" s="9"/>
    </row>
    <row r="93" spans="1:15" s="2" customFormat="1" ht="14" customHeight="1" x14ac:dyDescent="0.15">
      <c r="A93" s="3">
        <f t="shared" si="3"/>
        <v>92</v>
      </c>
      <c r="B93" s="27"/>
      <c r="C93" s="7"/>
      <c r="D93" s="7"/>
      <c r="F93" s="8"/>
      <c r="G93" s="9"/>
      <c r="H93" s="9"/>
      <c r="I93" s="9"/>
      <c r="J93" s="9"/>
      <c r="K93" s="9"/>
      <c r="L93" s="9"/>
      <c r="M93" s="9"/>
      <c r="N93" s="9"/>
      <c r="O93" s="9"/>
    </row>
    <row r="94" spans="1:15" s="2" customFormat="1" ht="14" customHeight="1" x14ac:dyDescent="0.15">
      <c r="A94" s="3">
        <f t="shared" si="3"/>
        <v>93</v>
      </c>
      <c r="B94" s="27"/>
      <c r="C94" s="7"/>
      <c r="D94" s="7"/>
      <c r="F94" s="8"/>
      <c r="G94" s="9"/>
      <c r="H94" s="9"/>
      <c r="I94" s="9"/>
      <c r="J94" s="9"/>
      <c r="K94" s="9"/>
      <c r="L94" s="9"/>
      <c r="M94" s="9"/>
      <c r="N94" s="9"/>
      <c r="O94" s="9"/>
    </row>
    <row r="95" spans="1:15" s="2" customFormat="1" x14ac:dyDescent="0.15">
      <c r="A95" s="3">
        <f t="shared" si="3"/>
        <v>94</v>
      </c>
      <c r="B95" s="27"/>
      <c r="D95" s="7"/>
      <c r="F95" s="8"/>
      <c r="G95" s="9"/>
      <c r="H95" s="9"/>
      <c r="I95" s="9"/>
      <c r="J95" s="9"/>
      <c r="K95" s="9"/>
      <c r="L95" s="9"/>
      <c r="M95" s="9"/>
      <c r="N95" s="9"/>
      <c r="O95" s="9"/>
    </row>
    <row r="96" spans="1:15" s="6" customFormat="1" ht="14" thickBot="1" x14ac:dyDescent="0.2">
      <c r="A96" s="17"/>
      <c r="B96" s="29"/>
      <c r="C96" s="19"/>
      <c r="D96" s="19"/>
      <c r="E96" s="18"/>
      <c r="F96" s="20"/>
      <c r="G96" s="21"/>
      <c r="H96" s="21"/>
      <c r="I96" s="21"/>
      <c r="J96" s="21"/>
      <c r="K96" s="21"/>
      <c r="L96" s="21"/>
      <c r="M96" s="21"/>
      <c r="N96" s="21"/>
      <c r="O96" s="21"/>
    </row>
    <row r="97" spans="2:15" s="13" customFormat="1" ht="15" customHeight="1" x14ac:dyDescent="0.15">
      <c r="B97" s="14"/>
      <c r="C97" s="15"/>
      <c r="D97" s="15"/>
      <c r="E97" s="22" t="s">
        <v>3</v>
      </c>
      <c r="F97" s="33">
        <f>IF(SUM(F2:F95)&gt;0,SUM(F2:F95),NA())</f>
        <v>313</v>
      </c>
      <c r="G97" s="33">
        <f t="shared" ref="G97:O97" si="4">IF(SUM(G2:G95)&gt;0,SUM(G2:G95),NA())</f>
        <v>260</v>
      </c>
      <c r="H97" s="33">
        <f t="shared" si="4"/>
        <v>264</v>
      </c>
      <c r="I97" s="33">
        <f t="shared" si="4"/>
        <v>223</v>
      </c>
      <c r="J97" s="33" t="e">
        <f t="shared" si="4"/>
        <v>#N/A</v>
      </c>
      <c r="K97" s="33" t="e">
        <f t="shared" si="4"/>
        <v>#N/A</v>
      </c>
      <c r="L97" s="33" t="e">
        <f t="shared" si="4"/>
        <v>#N/A</v>
      </c>
      <c r="M97" s="33" t="e">
        <f t="shared" si="4"/>
        <v>#N/A</v>
      </c>
      <c r="N97" s="33" t="e">
        <f t="shared" si="4"/>
        <v>#N/A</v>
      </c>
      <c r="O97" s="33" t="e">
        <f t="shared" si="4"/>
        <v>#N/A</v>
      </c>
    </row>
    <row r="98" spans="2:15" ht="15" customHeight="1" x14ac:dyDescent="0.15">
      <c r="E98" s="23" t="s">
        <v>4</v>
      </c>
      <c r="F98" s="32">
        <f>F97</f>
        <v>313</v>
      </c>
      <c r="G98" s="32">
        <f t="shared" ref="G98:O98" si="5">F98-($F$97/(DaysInSprint-1))</f>
        <v>278.22222222222223</v>
      </c>
      <c r="H98" s="32">
        <f t="shared" si="5"/>
        <v>243.44444444444446</v>
      </c>
      <c r="I98" s="32">
        <f t="shared" si="5"/>
        <v>208.66666666666669</v>
      </c>
      <c r="J98" s="32">
        <f t="shared" si="5"/>
        <v>173.88888888888891</v>
      </c>
      <c r="K98" s="32">
        <f t="shared" si="5"/>
        <v>139.11111111111114</v>
      </c>
      <c r="L98" s="32">
        <f t="shared" si="5"/>
        <v>104.33333333333337</v>
      </c>
      <c r="M98" s="32">
        <f t="shared" si="5"/>
        <v>69.5555555555556</v>
      </c>
      <c r="N98" s="32">
        <f t="shared" si="5"/>
        <v>34.777777777777821</v>
      </c>
      <c r="O98" s="32">
        <f t="shared" si="5"/>
        <v>0</v>
      </c>
    </row>
    <row r="99" spans="2:15" ht="15" customHeight="1" x14ac:dyDescent="0.15">
      <c r="E99" s="24" t="str">
        <f>TEXT(NormalVariation,"0%") &amp; " above pace"</f>
        <v>20% above pace</v>
      </c>
      <c r="F99" s="32">
        <f t="shared" ref="F99:O99" si="6">F98*(1+NormalVariation)</f>
        <v>375.59999999999997</v>
      </c>
      <c r="G99" s="32">
        <f t="shared" si="6"/>
        <v>333.86666666666667</v>
      </c>
      <c r="H99" s="32">
        <f t="shared" si="6"/>
        <v>292.13333333333333</v>
      </c>
      <c r="I99" s="32">
        <f t="shared" si="6"/>
        <v>250.4</v>
      </c>
      <c r="J99" s="32">
        <f t="shared" si="6"/>
        <v>208.66666666666669</v>
      </c>
      <c r="K99" s="32">
        <f t="shared" si="6"/>
        <v>166.93333333333337</v>
      </c>
      <c r="L99" s="32">
        <f t="shared" si="6"/>
        <v>125.20000000000005</v>
      </c>
      <c r="M99" s="32">
        <f t="shared" si="6"/>
        <v>83.466666666666711</v>
      </c>
      <c r="N99" s="32">
        <f t="shared" si="6"/>
        <v>41.733333333333384</v>
      </c>
      <c r="O99" s="32">
        <f t="shared" si="6"/>
        <v>0</v>
      </c>
    </row>
    <row r="100" spans="2:15" ht="15" customHeight="1" x14ac:dyDescent="0.15">
      <c r="E100" s="23" t="str">
        <f>TEXT(NormalVariation,"0%") &amp; " below pace"</f>
        <v>20% below pace</v>
      </c>
      <c r="F100" s="32">
        <f t="shared" ref="F100:O100" si="7">F98*(1-NormalVariation)</f>
        <v>250.4</v>
      </c>
      <c r="G100" s="32">
        <f t="shared" si="7"/>
        <v>222.57777777777778</v>
      </c>
      <c r="H100" s="32">
        <f t="shared" si="7"/>
        <v>194.75555555555559</v>
      </c>
      <c r="I100" s="32">
        <f t="shared" si="7"/>
        <v>166.93333333333337</v>
      </c>
      <c r="J100" s="32">
        <f t="shared" si="7"/>
        <v>139.11111111111114</v>
      </c>
      <c r="K100" s="32">
        <f t="shared" si="7"/>
        <v>111.28888888888892</v>
      </c>
      <c r="L100" s="32">
        <f t="shared" si="7"/>
        <v>83.466666666666697</v>
      </c>
      <c r="M100" s="32">
        <f t="shared" si="7"/>
        <v>55.644444444444481</v>
      </c>
      <c r="N100" s="32">
        <f t="shared" si="7"/>
        <v>27.822222222222258</v>
      </c>
      <c r="O100" s="32">
        <f t="shared" si="7"/>
        <v>0</v>
      </c>
    </row>
    <row r="101" spans="2:15" x14ac:dyDescent="0.15">
      <c r="E101" s="25"/>
    </row>
    <row r="102" spans="2:15" x14ac:dyDescent="0.15">
      <c r="E102" s="24"/>
      <c r="F102" s="26"/>
    </row>
    <row r="103" spans="2:15" x14ac:dyDescent="0.15">
      <c r="E103" s="24"/>
      <c r="F103" s="26"/>
    </row>
  </sheetData>
  <autoFilter ref="A1:O95"/>
  <conditionalFormatting sqref="D81:D82 D89:D96">
    <cfRule type="cellIs" dxfId="23" priority="32" stopIfTrue="1" operator="equal">
      <formula>"Impediment"</formula>
    </cfRule>
    <cfRule type="cellIs" dxfId="22" priority="33" stopIfTrue="1" operator="equal">
      <formula>"Done"</formula>
    </cfRule>
    <cfRule type="cellIs" dxfId="21" priority="35" stopIfTrue="1" operator="equal">
      <formula>"In Progress"</formula>
    </cfRule>
  </conditionalFormatting>
  <conditionalFormatting sqref="F2:F82 F89:F96">
    <cfRule type="cellIs" dxfId="20" priority="34" stopIfTrue="1" operator="equal">
      <formula>0</formula>
    </cfRule>
  </conditionalFormatting>
  <conditionalFormatting sqref="G89:O95 H2:O82">
    <cfRule type="cellIs" dxfId="19" priority="36" stopIfTrue="1" operator="greaterThan">
      <formula>F2</formula>
    </cfRule>
    <cfRule type="cellIs" dxfId="18" priority="37" stopIfTrue="1" operator="lessThan">
      <formula>IF(ISBLANK(G2),(-G2),F2)</formula>
    </cfRule>
  </conditionalFormatting>
  <conditionalFormatting sqref="G96:O96">
    <cfRule type="cellIs" dxfId="17" priority="20" stopIfTrue="1" operator="lessThan">
      <formula>IF(ISBLANK(G96),(-G96),F96)</formula>
    </cfRule>
  </conditionalFormatting>
  <conditionalFormatting sqref="G2:G82">
    <cfRule type="cellIs" dxfId="16" priority="11" stopIfTrue="1" operator="equal">
      <formula>0</formula>
    </cfRule>
  </conditionalFormatting>
  <conditionalFormatting sqref="D83:D88">
    <cfRule type="cellIs" dxfId="15" priority="5" stopIfTrue="1" operator="equal">
      <formula>"Impediment"</formula>
    </cfRule>
    <cfRule type="cellIs" dxfId="14" priority="6" stopIfTrue="1" operator="equal">
      <formula>"Done"</formula>
    </cfRule>
    <cfRule type="cellIs" dxfId="13" priority="8" stopIfTrue="1" operator="equal">
      <formula>"In Progress"</formula>
    </cfRule>
  </conditionalFormatting>
  <conditionalFormatting sqref="F83:F88">
    <cfRule type="cellIs" dxfId="12" priority="7" stopIfTrue="1" operator="equal">
      <formula>0</formula>
    </cfRule>
  </conditionalFormatting>
  <conditionalFormatting sqref="H83:O88">
    <cfRule type="cellIs" dxfId="11" priority="9" stopIfTrue="1" operator="greaterThan">
      <formula>G83</formula>
    </cfRule>
    <cfRule type="cellIs" dxfId="10" priority="10" stopIfTrue="1" operator="lessThan">
      <formula>IF(ISBLANK(H83),(-H83),G83)</formula>
    </cfRule>
  </conditionalFormatting>
  <conditionalFormatting sqref="G83:G88">
    <cfRule type="cellIs" dxfId="9" priority="4" stopIfTrue="1" operator="equal">
      <formula>0</formula>
    </cfRule>
  </conditionalFormatting>
  <conditionalFormatting sqref="D2:D80">
    <cfRule type="cellIs" dxfId="8" priority="1" stopIfTrue="1" operator="equal">
      <formula>"Impediment"</formula>
    </cfRule>
    <cfRule type="cellIs" dxfId="7" priority="2" stopIfTrue="1" operator="equal">
      <formula>"Done"</formula>
    </cfRule>
    <cfRule type="cellIs" dxfId="6" priority="3" stopIfTrue="1" operator="equal">
      <formula>"In Progress"</formula>
    </cfRule>
  </conditionalFormatting>
  <dataValidations count="2">
    <dataValidation type="list" allowBlank="1" showInputMessage="1" showErrorMessage="1" sqref="D2:D96">
      <formula1>Status</formula1>
    </dataValidation>
    <dataValidation type="list" allowBlank="1" showInputMessage="1" showErrorMessage="1" sqref="E2:E96">
      <formula1>Team</formula1>
    </dataValidation>
  </dataValidations>
  <printOptions horizontalCentered="1" verticalCentered="1"/>
  <pageMargins left="0.75" right="0.75" top="1" bottom="1" header="0.5" footer="0.5"/>
  <pageSetup scale="36" orientation="landscape" verticalDpi="0" r:id="rId1"/>
  <headerFooter>
    <oddHeader>&amp;CCommunity Insights</oddHeader>
    <oddFooter>&amp;L&amp;D&amp;C&amp;A&amp;R&amp;P/&amp;N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"/>
    </sheetView>
  </sheetViews>
  <sheetFormatPr baseColWidth="10" defaultColWidth="11" defaultRowHeight="13" x14ac:dyDescent="0.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61"/>
  <sheetViews>
    <sheetView workbookViewId="0">
      <selection activeCell="B9" sqref="B9:B16"/>
    </sheetView>
  </sheetViews>
  <sheetFormatPr baseColWidth="10" defaultColWidth="11" defaultRowHeight="13" x14ac:dyDescent="0.15"/>
  <cols>
    <col min="1" max="1" width="4.33203125" customWidth="1"/>
    <col min="2" max="2" width="23.83203125" style="4" customWidth="1"/>
    <col min="3" max="3" width="43.33203125" style="5" customWidth="1"/>
    <col min="4" max="4" width="22.33203125" style="15" customWidth="1"/>
    <col min="6" max="6" width="8.83203125" style="16" customWidth="1"/>
  </cols>
  <sheetData>
    <row r="1" spans="1:11" s="47" customFormat="1" ht="33" thickBot="1" x14ac:dyDescent="0.2">
      <c r="A1" s="46">
        <v>0</v>
      </c>
      <c r="B1" s="47" t="s">
        <v>0</v>
      </c>
      <c r="C1" s="47" t="s">
        <v>1</v>
      </c>
      <c r="D1" s="47" t="s">
        <v>33</v>
      </c>
      <c r="E1" s="47" t="s">
        <v>36</v>
      </c>
      <c r="F1" s="48" t="s">
        <v>35</v>
      </c>
    </row>
    <row r="2" spans="1:11" s="2" customFormat="1" x14ac:dyDescent="0.15">
      <c r="A2" s="3">
        <f t="shared" ref="A2:A52" si="0">ROW()-1</f>
        <v>1</v>
      </c>
      <c r="B2" s="28" t="s">
        <v>32</v>
      </c>
      <c r="C2" s="7" t="s">
        <v>55</v>
      </c>
      <c r="D2" s="7" t="s">
        <v>11</v>
      </c>
      <c r="E2" s="45">
        <v>40850</v>
      </c>
      <c r="F2" s="8">
        <v>1</v>
      </c>
    </row>
    <row r="3" spans="1:11" s="2" customFormat="1" x14ac:dyDescent="0.15">
      <c r="A3" s="3">
        <f t="shared" si="0"/>
        <v>2</v>
      </c>
      <c r="B3" s="28" t="s">
        <v>32</v>
      </c>
      <c r="C3" s="7" t="s">
        <v>55</v>
      </c>
      <c r="D3" s="7" t="s">
        <v>11</v>
      </c>
      <c r="E3" s="45">
        <v>40850</v>
      </c>
      <c r="F3" s="8">
        <v>1</v>
      </c>
      <c r="H3" s="39"/>
      <c r="I3" s="40"/>
      <c r="J3" s="39" t="s">
        <v>34</v>
      </c>
      <c r="K3" s="40">
        <f>'2015-11-17 - Tasks'!F97</f>
        <v>313</v>
      </c>
    </row>
    <row r="4" spans="1:11" s="2" customFormat="1" x14ac:dyDescent="0.15">
      <c r="A4" s="3">
        <f t="shared" si="0"/>
        <v>3</v>
      </c>
      <c r="B4" s="28" t="s">
        <v>32</v>
      </c>
      <c r="C4" s="7" t="s">
        <v>55</v>
      </c>
      <c r="D4" s="7" t="s">
        <v>11</v>
      </c>
      <c r="E4" s="45">
        <v>40850</v>
      </c>
      <c r="F4" s="8">
        <v>1</v>
      </c>
      <c r="H4" s="39"/>
      <c r="J4" s="39" t="s">
        <v>37</v>
      </c>
      <c r="K4" s="2">
        <f>SUMIF($D:$D, "Planned",$F:$F )</f>
        <v>11</v>
      </c>
    </row>
    <row r="5" spans="1:11" s="2" customFormat="1" x14ac:dyDescent="0.15">
      <c r="A5" s="3">
        <f t="shared" si="0"/>
        <v>4</v>
      </c>
      <c r="B5" s="28" t="s">
        <v>32</v>
      </c>
      <c r="C5" s="7" t="s">
        <v>55</v>
      </c>
      <c r="D5" s="7" t="s">
        <v>11</v>
      </c>
      <c r="E5" s="45">
        <v>40850</v>
      </c>
      <c r="F5" s="8">
        <v>2</v>
      </c>
      <c r="H5" s="39"/>
      <c r="I5" s="40"/>
      <c r="J5" s="39" t="s">
        <v>38</v>
      </c>
      <c r="K5" s="40">
        <f>K3-K4</f>
        <v>302</v>
      </c>
    </row>
    <row r="6" spans="1:11" s="2" customFormat="1" x14ac:dyDescent="0.15">
      <c r="A6" s="3">
        <f t="shared" si="0"/>
        <v>5</v>
      </c>
      <c r="B6" s="28" t="s">
        <v>32</v>
      </c>
      <c r="C6" s="7" t="s">
        <v>55</v>
      </c>
      <c r="D6" s="7" t="s">
        <v>11</v>
      </c>
      <c r="E6" s="45">
        <v>40850</v>
      </c>
      <c r="F6" s="8">
        <v>2</v>
      </c>
      <c r="H6" s="39"/>
      <c r="J6" s="39" t="s">
        <v>39</v>
      </c>
      <c r="K6" s="2">
        <f>SUMIF($D:$D, "Unplanned",$F:$F )</f>
        <v>22</v>
      </c>
    </row>
    <row r="7" spans="1:11" s="2" customFormat="1" x14ac:dyDescent="0.15">
      <c r="A7" s="3">
        <f t="shared" si="0"/>
        <v>6</v>
      </c>
      <c r="B7" s="28" t="s">
        <v>32</v>
      </c>
      <c r="C7" s="7" t="s">
        <v>55</v>
      </c>
      <c r="D7" s="30" t="s">
        <v>11</v>
      </c>
      <c r="E7" s="45">
        <v>40850</v>
      </c>
      <c r="F7" s="8">
        <v>1</v>
      </c>
    </row>
    <row r="8" spans="1:11" s="2" customFormat="1" x14ac:dyDescent="0.15">
      <c r="A8" s="3">
        <f t="shared" si="0"/>
        <v>7</v>
      </c>
      <c r="B8" s="28" t="s">
        <v>32</v>
      </c>
      <c r="C8" s="7" t="s">
        <v>55</v>
      </c>
      <c r="D8" s="30" t="s">
        <v>11</v>
      </c>
      <c r="E8" s="45">
        <v>40850</v>
      </c>
      <c r="F8" s="8">
        <v>3</v>
      </c>
    </row>
    <row r="9" spans="1:11" s="2" customFormat="1" x14ac:dyDescent="0.15">
      <c r="A9" s="3">
        <f t="shared" si="0"/>
        <v>8</v>
      </c>
      <c r="B9" s="51" t="s">
        <v>54</v>
      </c>
      <c r="C9" s="50" t="s">
        <v>55</v>
      </c>
      <c r="D9" s="50" t="s">
        <v>13</v>
      </c>
      <c r="E9" s="45">
        <v>40851</v>
      </c>
      <c r="F9" s="8">
        <v>3</v>
      </c>
    </row>
    <row r="10" spans="1:11" s="2" customFormat="1" x14ac:dyDescent="0.15">
      <c r="A10" s="3">
        <f t="shared" si="0"/>
        <v>9</v>
      </c>
      <c r="B10" s="51" t="s">
        <v>54</v>
      </c>
      <c r="C10" s="50" t="s">
        <v>55</v>
      </c>
      <c r="D10" s="50" t="s">
        <v>13</v>
      </c>
      <c r="E10" s="45">
        <v>40851</v>
      </c>
      <c r="F10" s="8">
        <v>4</v>
      </c>
    </row>
    <row r="11" spans="1:11" s="2" customFormat="1" x14ac:dyDescent="0.15">
      <c r="A11" s="3">
        <f t="shared" si="0"/>
        <v>10</v>
      </c>
      <c r="B11" s="51" t="s">
        <v>54</v>
      </c>
      <c r="C11" s="50" t="s">
        <v>55</v>
      </c>
      <c r="D11" s="50" t="s">
        <v>13</v>
      </c>
      <c r="E11" s="45">
        <v>40851</v>
      </c>
      <c r="F11" s="8">
        <v>2</v>
      </c>
    </row>
    <row r="12" spans="1:11" s="2" customFormat="1" x14ac:dyDescent="0.15">
      <c r="A12" s="3">
        <f t="shared" si="0"/>
        <v>11</v>
      </c>
      <c r="B12" s="51" t="s">
        <v>54</v>
      </c>
      <c r="C12" s="50" t="s">
        <v>55</v>
      </c>
      <c r="D12" s="50" t="s">
        <v>13</v>
      </c>
      <c r="E12" s="45">
        <v>40851</v>
      </c>
      <c r="F12" s="8">
        <v>4</v>
      </c>
    </row>
    <row r="13" spans="1:11" s="2" customFormat="1" x14ac:dyDescent="0.15">
      <c r="A13" s="3">
        <f t="shared" si="0"/>
        <v>12</v>
      </c>
      <c r="B13" s="51" t="s">
        <v>54</v>
      </c>
      <c r="C13" s="50" t="s">
        <v>55</v>
      </c>
      <c r="D13" s="50" t="s">
        <v>13</v>
      </c>
      <c r="E13" s="45">
        <v>40851</v>
      </c>
      <c r="F13" s="8">
        <v>4</v>
      </c>
    </row>
    <row r="14" spans="1:11" s="2" customFormat="1" x14ac:dyDescent="0.15">
      <c r="A14" s="3">
        <f t="shared" si="0"/>
        <v>13</v>
      </c>
      <c r="B14" s="51" t="s">
        <v>54</v>
      </c>
      <c r="C14" s="50" t="s">
        <v>55</v>
      </c>
      <c r="D14" s="50" t="s">
        <v>13</v>
      </c>
      <c r="E14" s="45">
        <v>40852</v>
      </c>
      <c r="F14" s="8">
        <v>1</v>
      </c>
    </row>
    <row r="15" spans="1:11" s="2" customFormat="1" x14ac:dyDescent="0.15">
      <c r="A15" s="3">
        <f t="shared" si="0"/>
        <v>14</v>
      </c>
      <c r="B15" s="51" t="s">
        <v>54</v>
      </c>
      <c r="C15" s="50" t="s">
        <v>55</v>
      </c>
      <c r="D15" s="30" t="s">
        <v>13</v>
      </c>
      <c r="E15" s="45">
        <v>40852</v>
      </c>
      <c r="F15" s="41">
        <v>3</v>
      </c>
    </row>
    <row r="16" spans="1:11" s="2" customFormat="1" x14ac:dyDescent="0.15">
      <c r="A16" s="3">
        <f t="shared" si="0"/>
        <v>15</v>
      </c>
      <c r="B16" s="51" t="s">
        <v>54</v>
      </c>
      <c r="C16" s="50" t="s">
        <v>55</v>
      </c>
      <c r="D16" s="30" t="s">
        <v>13</v>
      </c>
      <c r="E16" s="45">
        <v>40852</v>
      </c>
      <c r="F16" s="8">
        <v>1</v>
      </c>
    </row>
    <row r="17" spans="1:6" s="2" customFormat="1" x14ac:dyDescent="0.15">
      <c r="A17" s="3">
        <f t="shared" si="0"/>
        <v>16</v>
      </c>
      <c r="E17" s="45"/>
      <c r="F17" s="41"/>
    </row>
    <row r="18" spans="1:6" s="2" customFormat="1" x14ac:dyDescent="0.15">
      <c r="A18" s="3">
        <f t="shared" si="0"/>
        <v>17</v>
      </c>
      <c r="B18" s="28"/>
      <c r="C18" s="7"/>
      <c r="D18" s="43"/>
      <c r="F18" s="41"/>
    </row>
    <row r="19" spans="1:6" s="2" customFormat="1" x14ac:dyDescent="0.15">
      <c r="A19" s="3">
        <f t="shared" si="0"/>
        <v>18</v>
      </c>
      <c r="B19" s="28"/>
      <c r="C19" s="30"/>
      <c r="D19" s="43"/>
      <c r="F19" s="41"/>
    </row>
    <row r="20" spans="1:6" s="2" customFormat="1" x14ac:dyDescent="0.15">
      <c r="A20" s="3">
        <f t="shared" si="0"/>
        <v>19</v>
      </c>
      <c r="B20" s="28"/>
      <c r="C20" s="30"/>
      <c r="D20" s="44"/>
      <c r="E20" s="45"/>
      <c r="F20" s="41"/>
    </row>
    <row r="21" spans="1:6" s="2" customFormat="1" x14ac:dyDescent="0.15">
      <c r="A21" s="3">
        <f t="shared" si="0"/>
        <v>20</v>
      </c>
      <c r="B21" s="28"/>
      <c r="C21" s="30"/>
      <c r="D21" s="44"/>
      <c r="F21" s="41"/>
    </row>
    <row r="22" spans="1:6" s="2" customFormat="1" x14ac:dyDescent="0.15">
      <c r="A22" s="3">
        <f t="shared" si="0"/>
        <v>21</v>
      </c>
      <c r="B22" s="28"/>
      <c r="C22" s="30"/>
      <c r="D22" s="44"/>
      <c r="F22" s="41"/>
    </row>
    <row r="23" spans="1:6" s="2" customFormat="1" x14ac:dyDescent="0.15">
      <c r="A23" s="3">
        <f t="shared" si="0"/>
        <v>22</v>
      </c>
      <c r="B23" s="28"/>
      <c r="C23" s="30"/>
      <c r="D23" s="44"/>
      <c r="F23" s="41"/>
    </row>
    <row r="24" spans="1:6" s="2" customFormat="1" x14ac:dyDescent="0.15">
      <c r="A24" s="3">
        <f t="shared" si="0"/>
        <v>23</v>
      </c>
      <c r="B24" s="28"/>
      <c r="C24" s="30"/>
      <c r="D24" s="44"/>
      <c r="F24" s="41"/>
    </row>
    <row r="25" spans="1:6" s="2" customFormat="1" x14ac:dyDescent="0.15">
      <c r="A25" s="3">
        <f t="shared" si="0"/>
        <v>24</v>
      </c>
      <c r="B25" s="28"/>
      <c r="C25" s="30"/>
      <c r="D25" s="44"/>
      <c r="F25" s="41"/>
    </row>
    <row r="26" spans="1:6" s="2" customFormat="1" x14ac:dyDescent="0.15">
      <c r="A26" s="3">
        <f t="shared" si="0"/>
        <v>25</v>
      </c>
      <c r="B26" s="28"/>
      <c r="C26" s="30"/>
      <c r="D26" s="44"/>
      <c r="F26" s="41"/>
    </row>
    <row r="27" spans="1:6" s="2" customFormat="1" x14ac:dyDescent="0.15">
      <c r="A27" s="3">
        <f t="shared" si="0"/>
        <v>26</v>
      </c>
      <c r="B27" s="28"/>
      <c r="C27" s="30"/>
      <c r="D27" s="44"/>
      <c r="F27" s="41"/>
    </row>
    <row r="28" spans="1:6" s="2" customFormat="1" x14ac:dyDescent="0.15">
      <c r="B28" s="28"/>
      <c r="C28" s="30"/>
      <c r="D28" s="44"/>
      <c r="F28" s="41"/>
    </row>
    <row r="29" spans="1:6" s="2" customFormat="1" x14ac:dyDescent="0.15">
      <c r="A29" s="3">
        <f t="shared" si="0"/>
        <v>28</v>
      </c>
      <c r="B29" s="28"/>
      <c r="C29" s="30"/>
      <c r="D29" s="44"/>
      <c r="F29" s="41"/>
    </row>
    <row r="30" spans="1:6" s="2" customFormat="1" x14ac:dyDescent="0.15">
      <c r="A30" s="3">
        <f t="shared" si="0"/>
        <v>29</v>
      </c>
      <c r="B30" s="28"/>
      <c r="C30" s="30"/>
      <c r="D30" s="44"/>
      <c r="F30" s="41"/>
    </row>
    <row r="31" spans="1:6" s="2" customFormat="1" x14ac:dyDescent="0.15">
      <c r="A31" s="3">
        <f t="shared" si="0"/>
        <v>30</v>
      </c>
      <c r="B31" s="28"/>
      <c r="C31" s="30"/>
      <c r="D31" s="44"/>
      <c r="F31" s="41"/>
    </row>
    <row r="32" spans="1:6" s="2" customFormat="1" x14ac:dyDescent="0.15">
      <c r="A32" s="3">
        <f t="shared" si="0"/>
        <v>31</v>
      </c>
      <c r="B32" s="28"/>
      <c r="C32" s="30"/>
      <c r="D32" s="44"/>
      <c r="F32" s="41"/>
    </row>
    <row r="33" spans="1:6" s="2" customFormat="1" x14ac:dyDescent="0.15">
      <c r="A33" s="3">
        <f t="shared" si="0"/>
        <v>32</v>
      </c>
      <c r="B33" s="28"/>
      <c r="C33" s="30"/>
      <c r="D33" s="44"/>
      <c r="F33" s="41"/>
    </row>
    <row r="34" spans="1:6" s="2" customFormat="1" x14ac:dyDescent="0.15">
      <c r="A34" s="3">
        <f t="shared" si="0"/>
        <v>33</v>
      </c>
      <c r="B34" s="28"/>
      <c r="C34" s="30"/>
      <c r="D34" s="44"/>
      <c r="F34" s="41"/>
    </row>
    <row r="35" spans="1:6" s="2" customFormat="1" x14ac:dyDescent="0.15">
      <c r="A35" s="3"/>
      <c r="B35" s="28"/>
      <c r="C35" s="30"/>
      <c r="D35" s="44"/>
      <c r="F35" s="41"/>
    </row>
    <row r="36" spans="1:6" s="2" customFormat="1" x14ac:dyDescent="0.15">
      <c r="A36" s="3">
        <f t="shared" si="0"/>
        <v>35</v>
      </c>
      <c r="B36" s="28"/>
      <c r="C36" s="30"/>
      <c r="D36" s="44"/>
      <c r="F36" s="41"/>
    </row>
    <row r="37" spans="1:6" s="2" customFormat="1" x14ac:dyDescent="0.15">
      <c r="A37" s="3">
        <f t="shared" si="0"/>
        <v>36</v>
      </c>
      <c r="B37" s="28"/>
      <c r="C37" s="30"/>
      <c r="D37" s="44"/>
      <c r="F37" s="41"/>
    </row>
    <row r="38" spans="1:6" s="2" customFormat="1" x14ac:dyDescent="0.15">
      <c r="A38" s="3">
        <f t="shared" si="0"/>
        <v>37</v>
      </c>
      <c r="B38" s="28"/>
      <c r="C38" s="30"/>
      <c r="D38" s="44"/>
      <c r="F38" s="41"/>
    </row>
    <row r="39" spans="1:6" s="2" customFormat="1" x14ac:dyDescent="0.15">
      <c r="A39" s="3">
        <f t="shared" si="0"/>
        <v>38</v>
      </c>
      <c r="B39" s="28"/>
      <c r="C39" s="30"/>
      <c r="D39" s="44"/>
      <c r="F39" s="41"/>
    </row>
    <row r="40" spans="1:6" s="2" customFormat="1" x14ac:dyDescent="0.15">
      <c r="A40" s="3">
        <f t="shared" si="0"/>
        <v>39</v>
      </c>
      <c r="B40" s="28"/>
      <c r="C40" s="30"/>
      <c r="D40" s="44"/>
      <c r="F40" s="41"/>
    </row>
    <row r="41" spans="1:6" s="2" customFormat="1" x14ac:dyDescent="0.15">
      <c r="B41" s="28"/>
      <c r="C41" s="30"/>
      <c r="D41" s="44"/>
      <c r="F41" s="41"/>
    </row>
    <row r="42" spans="1:6" s="2" customFormat="1" x14ac:dyDescent="0.15">
      <c r="A42" s="3">
        <f t="shared" si="0"/>
        <v>41</v>
      </c>
      <c r="B42" s="28"/>
      <c r="C42" s="30"/>
      <c r="D42" s="44"/>
      <c r="F42" s="41"/>
    </row>
    <row r="43" spans="1:6" s="2" customFormat="1" x14ac:dyDescent="0.15">
      <c r="A43" s="3">
        <f t="shared" si="0"/>
        <v>42</v>
      </c>
      <c r="B43" s="28"/>
      <c r="C43" s="30"/>
      <c r="D43" s="44"/>
      <c r="F43" s="41"/>
    </row>
    <row r="44" spans="1:6" s="2" customFormat="1" x14ac:dyDescent="0.15">
      <c r="A44" s="3">
        <f t="shared" si="0"/>
        <v>43</v>
      </c>
      <c r="B44" s="28"/>
      <c r="C44" s="30"/>
      <c r="D44" s="44"/>
      <c r="F44" s="42"/>
    </row>
    <row r="45" spans="1:6" s="2" customFormat="1" x14ac:dyDescent="0.15">
      <c r="A45" s="3">
        <f t="shared" si="0"/>
        <v>44</v>
      </c>
      <c r="B45" s="28"/>
      <c r="C45" s="30"/>
      <c r="D45" s="44"/>
      <c r="F45" s="41"/>
    </row>
    <row r="46" spans="1:6" s="2" customFormat="1" ht="14" customHeight="1" x14ac:dyDescent="0.15">
      <c r="A46" s="3">
        <f t="shared" si="0"/>
        <v>45</v>
      </c>
      <c r="B46" s="27"/>
      <c r="C46" s="7"/>
      <c r="D46" s="43"/>
      <c r="F46" s="41"/>
    </row>
    <row r="47" spans="1:6" s="2" customFormat="1" ht="14" customHeight="1" x14ac:dyDescent="0.15">
      <c r="A47" s="3">
        <f t="shared" si="0"/>
        <v>46</v>
      </c>
      <c r="B47" s="27"/>
      <c r="C47" s="7"/>
      <c r="D47" s="43"/>
      <c r="F47" s="41"/>
    </row>
    <row r="48" spans="1:6" s="2" customFormat="1" ht="14" customHeight="1" x14ac:dyDescent="0.15">
      <c r="A48" s="3">
        <f t="shared" si="0"/>
        <v>47</v>
      </c>
      <c r="B48" s="27"/>
      <c r="C48" s="7"/>
      <c r="D48" s="43"/>
      <c r="F48" s="41"/>
    </row>
    <row r="49" spans="1:6" s="2" customFormat="1" ht="14" customHeight="1" x14ac:dyDescent="0.15">
      <c r="A49" s="3">
        <f t="shared" si="0"/>
        <v>48</v>
      </c>
      <c r="B49" s="27"/>
      <c r="C49" s="7"/>
      <c r="D49" s="43"/>
      <c r="F49" s="41"/>
    </row>
    <row r="50" spans="1:6" s="2" customFormat="1" ht="14" customHeight="1" x14ac:dyDescent="0.15">
      <c r="A50" s="3">
        <f t="shared" si="0"/>
        <v>49</v>
      </c>
      <c r="B50" s="27"/>
      <c r="C50" s="7"/>
      <c r="D50" s="43"/>
      <c r="F50" s="41"/>
    </row>
    <row r="51" spans="1:6" s="2" customFormat="1" ht="14" customHeight="1" x14ac:dyDescent="0.15">
      <c r="A51" s="3">
        <f t="shared" si="0"/>
        <v>50</v>
      </c>
      <c r="B51" s="27"/>
      <c r="C51" s="7"/>
      <c r="D51" s="43"/>
      <c r="F51" s="41"/>
    </row>
    <row r="52" spans="1:6" s="2" customFormat="1" x14ac:dyDescent="0.15">
      <c r="A52" s="3">
        <f t="shared" si="0"/>
        <v>51</v>
      </c>
      <c r="B52" s="27"/>
      <c r="D52" s="43"/>
      <c r="F52" s="41"/>
    </row>
    <row r="53" spans="1:6" s="6" customFormat="1" ht="14" thickBot="1" x14ac:dyDescent="0.2">
      <c r="A53" s="17"/>
      <c r="B53" s="29"/>
      <c r="C53" s="19"/>
      <c r="D53" s="43"/>
      <c r="F53" s="41"/>
    </row>
    <row r="54" spans="1:6" s="13" customFormat="1" ht="15" customHeight="1" x14ac:dyDescent="0.15">
      <c r="B54" s="14"/>
      <c r="C54" s="15"/>
      <c r="D54" s="15"/>
      <c r="F54" s="9">
        <f>SUM(F2:F52)</f>
        <v>33</v>
      </c>
    </row>
    <row r="55" spans="1:6" ht="15" customHeight="1" x14ac:dyDescent="0.15">
      <c r="F55" s="9">
        <f>F54</f>
        <v>33</v>
      </c>
    </row>
    <row r="56" spans="1:6" ht="15" customHeight="1" x14ac:dyDescent="0.15">
      <c r="F56" s="9">
        <f t="shared" ref="F56" si="1">F55*(1+NormalVariation)</f>
        <v>39.6</v>
      </c>
    </row>
    <row r="57" spans="1:6" ht="15" customHeight="1" x14ac:dyDescent="0.15">
      <c r="F57" s="9">
        <f t="shared" ref="F57" si="2">F55*(1-NormalVariation)</f>
        <v>26.400000000000002</v>
      </c>
    </row>
    <row r="58" spans="1:6" ht="15" customHeight="1" x14ac:dyDescent="0.15">
      <c r="F58" s="9">
        <f>SUMIF($D2:$D52, "Unplanned", F2:F52)</f>
        <v>22</v>
      </c>
    </row>
    <row r="60" spans="1:6" x14ac:dyDescent="0.15">
      <c r="F60" s="9">
        <f>SUM(F58:F58)</f>
        <v>22</v>
      </c>
    </row>
    <row r="61" spans="1:6" x14ac:dyDescent="0.15">
      <c r="F61" s="9">
        <f>SUMIF($D2:$D52, "Planned", F2:F52)</f>
        <v>11</v>
      </c>
    </row>
  </sheetData>
  <autoFilter ref="A1:F1"/>
  <conditionalFormatting sqref="F15:F53">
    <cfRule type="cellIs" dxfId="5" priority="18" stopIfTrue="1" operator="equal">
      <formula>0</formula>
    </cfRule>
  </conditionalFormatting>
  <conditionalFormatting sqref="F2:F5">
    <cfRule type="cellIs" dxfId="4" priority="8" stopIfTrue="1" operator="equal">
      <formula>0</formula>
    </cfRule>
  </conditionalFormatting>
  <conditionalFormatting sqref="F6">
    <cfRule type="cellIs" dxfId="3" priority="7" stopIfTrue="1" operator="equal">
      <formula>0</formula>
    </cfRule>
  </conditionalFormatting>
  <conditionalFormatting sqref="F7">
    <cfRule type="cellIs" dxfId="2" priority="6" stopIfTrue="1" operator="equal">
      <formula>0</formula>
    </cfRule>
  </conditionalFormatting>
  <conditionalFormatting sqref="F8">
    <cfRule type="cellIs" dxfId="1" priority="5" stopIfTrue="1" operator="equal">
      <formula>0</formula>
    </cfRule>
  </conditionalFormatting>
  <conditionalFormatting sqref="F9:F1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D18:D53 D2:D16">
      <formula1>Planned</formula1>
    </dataValidation>
  </dataValidations>
  <printOptions horizontalCentered="1" verticalCentered="1"/>
  <pageMargins left="0.75" right="0.75" top="1" bottom="1" header="0.5" footer="0.5"/>
  <pageSetup scale="36" orientation="landscape" verticalDpi="0" r:id="rId1"/>
  <headerFooter>
    <oddHeader>&amp;CCommunity Insights</oddHeader>
    <oddFooter>&amp;L&amp;D&amp;C&amp;A&amp;R&amp;P/&amp;N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Lookups</vt:lpstr>
      <vt:lpstr>2015-11-17 - Tasks</vt:lpstr>
      <vt:lpstr>2015-11-17 - Burn-down</vt:lpstr>
      <vt:lpstr>2015-11-17 - Unplanned</vt:lpstr>
    </vt:vector>
  </TitlesOfParts>
  <Manager/>
  <Company>Focussed Agile LLC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Simpel Sprint Backlog / Burn-down Chart</dc:title>
  <dc:subject>Simple Sprint Backlog / Burn-down Chart</dc:subject>
  <dc:creator>Hans Samios</dc:creator>
  <cp:keywords/>
  <dc:description>Special thanks to Darian Shimy for a starting template.</dc:description>
  <cp:lastModifiedBy>Microsoft Office User</cp:lastModifiedBy>
  <cp:lastPrinted>2015-11-04T17:34:02Z</cp:lastPrinted>
  <dcterms:created xsi:type="dcterms:W3CDTF">2008-08-18T18:10:14Z</dcterms:created>
  <dcterms:modified xsi:type="dcterms:W3CDTF">2015-11-23T17:22:01Z</dcterms:modified>
  <cp:category/>
</cp:coreProperties>
</file>